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132" windowHeight="7524" tabRatio="650" firstSheet="1" activeTab="1"/>
  </bookViews>
  <sheets>
    <sheet name="Recovered_Sheet1" sheetId="1" state="veryHidden" r:id="rId1"/>
    <sheet name="Analysis" sheetId="5" r:id="rId2"/>
  </sheets>
  <definedNames>
    <definedName name="_Fill" localSheetId="1" hidden="1">Analysis!#REF!</definedName>
    <definedName name="_Fill" hidden="1">#REF!</definedName>
    <definedName name="BUDGET" localSheetId="1">Analysis!#REF!</definedName>
    <definedName name="BUDGET">#REF!</definedName>
    <definedName name="_xlnm.Print_Area" localSheetId="1">Analysis!$A$1:$T$52</definedName>
    <definedName name="Print_Area_MI" localSheetId="1">Analysis!$A$1:$R$46</definedName>
  </definedNames>
  <calcPr calcId="145621"/>
</workbook>
</file>

<file path=xl/calcChain.xml><?xml version="1.0" encoding="utf-8"?>
<calcChain xmlns="http://schemas.openxmlformats.org/spreadsheetml/2006/main">
  <c r="L44" i="5" l="1"/>
  <c r="F44" i="5"/>
  <c r="I44" i="5"/>
  <c r="J44" i="5"/>
  <c r="J43" i="5"/>
  <c r="J45" i="5" s="1"/>
  <c r="T42" i="5"/>
  <c r="Q43" i="5" l="1"/>
  <c r="D44" i="5" l="1"/>
  <c r="C44" i="5"/>
  <c r="Q45" i="5" l="1"/>
  <c r="B6" i="5"/>
  <c r="F6" i="5"/>
  <c r="M6" i="5"/>
  <c r="N6" i="5"/>
  <c r="B44" i="5"/>
  <c r="M44" i="5"/>
  <c r="N44" i="5"/>
  <c r="B8" i="5"/>
  <c r="F8" i="5"/>
  <c r="M8" i="5"/>
  <c r="N8" i="5"/>
  <c r="B9" i="5"/>
  <c r="F9" i="5"/>
  <c r="M9" i="5"/>
  <c r="N9" i="5"/>
  <c r="B10" i="5"/>
  <c r="F10" i="5"/>
  <c r="M10" i="5"/>
  <c r="N10" i="5"/>
  <c r="B11" i="5"/>
  <c r="F11" i="5"/>
  <c r="M11" i="5"/>
  <c r="N11" i="5"/>
  <c r="B12" i="5"/>
  <c r="F12" i="5"/>
  <c r="M12" i="5"/>
  <c r="N12" i="5"/>
  <c r="B13" i="5"/>
  <c r="F13" i="5"/>
  <c r="M13" i="5"/>
  <c r="N13" i="5"/>
  <c r="B14" i="5"/>
  <c r="F14" i="5"/>
  <c r="M14" i="5"/>
  <c r="N14" i="5"/>
  <c r="B15" i="5"/>
  <c r="F15" i="5"/>
  <c r="M15" i="5"/>
  <c r="N15" i="5"/>
  <c r="B16" i="5"/>
  <c r="F16" i="5"/>
  <c r="M16" i="5"/>
  <c r="N16" i="5"/>
  <c r="B17" i="5"/>
  <c r="F17" i="5"/>
  <c r="M17" i="5"/>
  <c r="N17" i="5"/>
  <c r="B18" i="5"/>
  <c r="F18" i="5"/>
  <c r="M18" i="5"/>
  <c r="N18" i="5"/>
  <c r="B19" i="5"/>
  <c r="F19" i="5"/>
  <c r="M19" i="5"/>
  <c r="N19" i="5"/>
  <c r="B20" i="5"/>
  <c r="F20" i="5"/>
  <c r="M20" i="5"/>
  <c r="N20" i="5"/>
  <c r="B21" i="5"/>
  <c r="F21" i="5"/>
  <c r="M21" i="5"/>
  <c r="N21" i="5"/>
  <c r="B22" i="5"/>
  <c r="F22" i="5"/>
  <c r="M22" i="5"/>
  <c r="N22" i="5"/>
  <c r="B23" i="5"/>
  <c r="F23" i="5"/>
  <c r="M23" i="5"/>
  <c r="N23" i="5"/>
  <c r="B25" i="5"/>
  <c r="F25" i="5"/>
  <c r="M25" i="5"/>
  <c r="N25" i="5"/>
  <c r="B26" i="5"/>
  <c r="F26" i="5"/>
  <c r="M26" i="5"/>
  <c r="N26" i="5"/>
  <c r="B27" i="5"/>
  <c r="F27" i="5"/>
  <c r="M27" i="5"/>
  <c r="N27" i="5"/>
  <c r="B28" i="5"/>
  <c r="F28" i="5"/>
  <c r="M28" i="5"/>
  <c r="N28" i="5"/>
  <c r="B29" i="5"/>
  <c r="F29" i="5"/>
  <c r="M29" i="5"/>
  <c r="N29" i="5"/>
  <c r="B30" i="5"/>
  <c r="F30" i="5"/>
  <c r="M30" i="5"/>
  <c r="N30" i="5"/>
  <c r="B31" i="5"/>
  <c r="F31" i="5"/>
  <c r="M31" i="5"/>
  <c r="N31" i="5"/>
  <c r="B32" i="5"/>
  <c r="F32" i="5"/>
  <c r="M32" i="5"/>
  <c r="N32" i="5"/>
  <c r="B33" i="5"/>
  <c r="F33" i="5"/>
  <c r="M33" i="5"/>
  <c r="N33" i="5"/>
  <c r="B34" i="5"/>
  <c r="F34" i="5"/>
  <c r="M34" i="5"/>
  <c r="N34" i="5"/>
  <c r="B35" i="5"/>
  <c r="F35" i="5"/>
  <c r="M35" i="5"/>
  <c r="N35" i="5"/>
  <c r="B36" i="5"/>
  <c r="F36" i="5"/>
  <c r="M36" i="5"/>
  <c r="N36" i="5"/>
  <c r="B37" i="5"/>
  <c r="F37" i="5"/>
  <c r="M37" i="5"/>
  <c r="N37" i="5"/>
  <c r="B38" i="5"/>
  <c r="F38" i="5"/>
  <c r="M38" i="5"/>
  <c r="N38" i="5"/>
  <c r="B39" i="5"/>
  <c r="F39" i="5"/>
  <c r="M39" i="5"/>
  <c r="N39" i="5"/>
  <c r="B40" i="5"/>
  <c r="F40" i="5"/>
  <c r="M40" i="5"/>
  <c r="N40" i="5"/>
  <c r="B41" i="5"/>
  <c r="F41" i="5"/>
  <c r="M41" i="5"/>
  <c r="N41" i="5"/>
  <c r="B42" i="5"/>
  <c r="F42" i="5"/>
  <c r="M42" i="5"/>
  <c r="N42" i="5"/>
  <c r="S43" i="5"/>
  <c r="S45" i="5" s="1"/>
  <c r="B7" i="5"/>
  <c r="L7" i="5" s="1"/>
  <c r="F7" i="5"/>
  <c r="B24" i="5"/>
  <c r="F24" i="5"/>
  <c r="M7" i="5"/>
  <c r="N7" i="5"/>
  <c r="M24" i="5"/>
  <c r="N24" i="5"/>
  <c r="H43" i="5"/>
  <c r="H45" i="5" s="1"/>
  <c r="G43" i="5"/>
  <c r="G45" i="5" s="1"/>
  <c r="I43" i="5"/>
  <c r="I45" i="5" s="1"/>
  <c r="C43" i="5"/>
  <c r="C45" i="5"/>
  <c r="D43" i="5"/>
  <c r="D45" i="5" s="1"/>
  <c r="M43" i="5"/>
  <c r="M45" i="5" s="1"/>
  <c r="O44" i="5" l="1"/>
  <c r="R44" i="5" s="1"/>
  <c r="L42" i="5"/>
  <c r="O42" i="5" s="1"/>
  <c r="R42" i="5" s="1"/>
  <c r="L40" i="5"/>
  <c r="O40" i="5" s="1"/>
  <c r="R40" i="5" s="1"/>
  <c r="T40" i="5" s="1"/>
  <c r="L38" i="5"/>
  <c r="O38" i="5" s="1"/>
  <c r="R38" i="5" s="1"/>
  <c r="T38" i="5" s="1"/>
  <c r="L37" i="5"/>
  <c r="O37" i="5" s="1"/>
  <c r="R37" i="5" s="1"/>
  <c r="T37" i="5" s="1"/>
  <c r="L35" i="5"/>
  <c r="O35" i="5" s="1"/>
  <c r="R35" i="5" s="1"/>
  <c r="T35" i="5" s="1"/>
  <c r="L34" i="5"/>
  <c r="O34" i="5" s="1"/>
  <c r="R34" i="5" s="1"/>
  <c r="T34" i="5" s="1"/>
  <c r="L33" i="5"/>
  <c r="O33" i="5" s="1"/>
  <c r="R33" i="5" s="1"/>
  <c r="T33" i="5" s="1"/>
  <c r="L32" i="5"/>
  <c r="O32" i="5" s="1"/>
  <c r="R32" i="5" s="1"/>
  <c r="T32" i="5" s="1"/>
  <c r="L31" i="5"/>
  <c r="O31" i="5" s="1"/>
  <c r="R31" i="5" s="1"/>
  <c r="T31" i="5" s="1"/>
  <c r="L30" i="5"/>
  <c r="O30" i="5" s="1"/>
  <c r="R30" i="5" s="1"/>
  <c r="T30" i="5" s="1"/>
  <c r="L29" i="5"/>
  <c r="O29" i="5" s="1"/>
  <c r="R29" i="5" s="1"/>
  <c r="T29" i="5" s="1"/>
  <c r="L28" i="5"/>
  <c r="O28" i="5" s="1"/>
  <c r="R28" i="5" s="1"/>
  <c r="T28" i="5" s="1"/>
  <c r="L27" i="5"/>
  <c r="O27" i="5" s="1"/>
  <c r="R27" i="5" s="1"/>
  <c r="T27" i="5" s="1"/>
  <c r="L26" i="5"/>
  <c r="O26" i="5" s="1"/>
  <c r="R26" i="5" s="1"/>
  <c r="T26" i="5" s="1"/>
  <c r="L23" i="5"/>
  <c r="O23" i="5" s="1"/>
  <c r="R23" i="5" s="1"/>
  <c r="T23" i="5" s="1"/>
  <c r="L21" i="5"/>
  <c r="O21" i="5" s="1"/>
  <c r="R21" i="5" s="1"/>
  <c r="T21" i="5" s="1"/>
  <c r="L20" i="5"/>
  <c r="O20" i="5" s="1"/>
  <c r="R20" i="5" s="1"/>
  <c r="T20" i="5" s="1"/>
  <c r="L19" i="5"/>
  <c r="O19" i="5" s="1"/>
  <c r="R19" i="5" s="1"/>
  <c r="T19" i="5" s="1"/>
  <c r="L18" i="5"/>
  <c r="O18" i="5" s="1"/>
  <c r="R18" i="5" s="1"/>
  <c r="T18" i="5" s="1"/>
  <c r="L17" i="5"/>
  <c r="O17" i="5" s="1"/>
  <c r="R17" i="5" s="1"/>
  <c r="T17" i="5" s="1"/>
  <c r="L15" i="5"/>
  <c r="O15" i="5" s="1"/>
  <c r="R15" i="5" s="1"/>
  <c r="T15" i="5" s="1"/>
  <c r="L14" i="5"/>
  <c r="O14" i="5" s="1"/>
  <c r="R14" i="5" s="1"/>
  <c r="T14" i="5" s="1"/>
  <c r="L13" i="5"/>
  <c r="O13" i="5" s="1"/>
  <c r="R13" i="5" s="1"/>
  <c r="T13" i="5" s="1"/>
  <c r="L12" i="5"/>
  <c r="O12" i="5" s="1"/>
  <c r="R12" i="5" s="1"/>
  <c r="T12" i="5" s="1"/>
  <c r="L11" i="5"/>
  <c r="O11" i="5" s="1"/>
  <c r="R11" i="5" s="1"/>
  <c r="T11" i="5" s="1"/>
  <c r="L10" i="5"/>
  <c r="O10" i="5" s="1"/>
  <c r="R10" i="5" s="1"/>
  <c r="T10" i="5" s="1"/>
  <c r="L8" i="5"/>
  <c r="O8" i="5" s="1"/>
  <c r="R8" i="5" s="1"/>
  <c r="T8" i="5" s="1"/>
  <c r="N43" i="5"/>
  <c r="N45" i="5" s="1"/>
  <c r="L41" i="5"/>
  <c r="O41" i="5" s="1"/>
  <c r="R41" i="5" s="1"/>
  <c r="T41" i="5" s="1"/>
  <c r="L39" i="5"/>
  <c r="O39" i="5" s="1"/>
  <c r="R39" i="5" s="1"/>
  <c r="T39" i="5" s="1"/>
  <c r="L36" i="5"/>
  <c r="O36" i="5" s="1"/>
  <c r="R36" i="5" s="1"/>
  <c r="T36" i="5" s="1"/>
  <c r="L25" i="5"/>
  <c r="O25" i="5" s="1"/>
  <c r="R25" i="5" s="1"/>
  <c r="T25" i="5" s="1"/>
  <c r="L22" i="5"/>
  <c r="O22" i="5" s="1"/>
  <c r="R22" i="5" s="1"/>
  <c r="T22" i="5" s="1"/>
  <c r="L16" i="5"/>
  <c r="O16" i="5" s="1"/>
  <c r="R16" i="5" s="1"/>
  <c r="T16" i="5" s="1"/>
  <c r="L9" i="5"/>
  <c r="O9" i="5" s="1"/>
  <c r="R9" i="5" s="1"/>
  <c r="T9" i="5" s="1"/>
  <c r="L24" i="5"/>
  <c r="O24" i="5" s="1"/>
  <c r="R24" i="5" s="1"/>
  <c r="T24" i="5" s="1"/>
  <c r="F43" i="5"/>
  <c r="F45" i="5" s="1"/>
  <c r="L6" i="5"/>
  <c r="O6" i="5" s="1"/>
  <c r="R6" i="5" s="1"/>
  <c r="O7" i="5"/>
  <c r="R7" i="5" s="1"/>
  <c r="T7" i="5" s="1"/>
  <c r="B43" i="5"/>
  <c r="B45" i="5" s="1"/>
  <c r="R43" i="5" l="1"/>
  <c r="R45" i="5" s="1"/>
  <c r="L43" i="5"/>
  <c r="L45" i="5" s="1"/>
  <c r="O43" i="5"/>
  <c r="O45" i="5" s="1"/>
  <c r="T6" i="5"/>
  <c r="T43" i="5" s="1"/>
  <c r="T45" i="5" s="1"/>
</calcChain>
</file>

<file path=xl/sharedStrings.xml><?xml version="1.0" encoding="utf-8"?>
<sst xmlns="http://schemas.openxmlformats.org/spreadsheetml/2006/main" count="69" uniqueCount="64">
  <si>
    <t>ACT</t>
  </si>
  <si>
    <t>ADA</t>
  </si>
  <si>
    <t>APP</t>
  </si>
  <si>
    <t>ARCH</t>
  </si>
  <si>
    <t>CAS</t>
  </si>
  <si>
    <t>CHI</t>
  </si>
  <si>
    <t>COMM</t>
  </si>
  <si>
    <t>CSE</t>
  </si>
  <si>
    <t>DA</t>
  </si>
  <si>
    <t>DOC</t>
  </si>
  <si>
    <t>GRAPH</t>
  </si>
  <si>
    <t>IR</t>
  </si>
  <si>
    <t>METRICS</t>
  </si>
  <si>
    <t>MOD</t>
  </si>
  <si>
    <t>OPS</t>
  </si>
  <si>
    <t>PLAN</t>
  </si>
  <si>
    <t>SAC</t>
  </si>
  <si>
    <t>SAM</t>
  </si>
  <si>
    <t>SIM</t>
  </si>
  <si>
    <t>SOFT</t>
  </si>
  <si>
    <t>UCCS</t>
  </si>
  <si>
    <t>TOTAL</t>
  </si>
  <si>
    <t>MULTI-MEDIA</t>
  </si>
  <si>
    <t>INCOME</t>
  </si>
  <si>
    <t xml:space="preserve">MICRO </t>
  </si>
  <si>
    <t>KDD</t>
  </si>
  <si>
    <t>WEB</t>
  </si>
  <si>
    <t>NET</t>
  </si>
  <si>
    <t>Note:</t>
  </si>
  <si>
    <t>SIGs SUMMARY</t>
  </si>
  <si>
    <t>SDF/Awards &amp; Other Transfers</t>
  </si>
  <si>
    <t>Organization</t>
  </si>
  <si>
    <t>Conferenes</t>
  </si>
  <si>
    <t>Conference Allocation</t>
  </si>
  <si>
    <t>Conferences</t>
  </si>
  <si>
    <t>EXPENSES</t>
  </si>
  <si>
    <t>FUND BALANCES</t>
  </si>
  <si>
    <t>SIGS</t>
  </si>
  <si>
    <t>TOTAL SIGS &amp; SGB</t>
  </si>
  <si>
    <t>SUB-TOTAL SIGS</t>
  </si>
  <si>
    <t>MOBILE</t>
  </si>
  <si>
    <t>BED</t>
  </si>
  <si>
    <t>ITE</t>
  </si>
  <si>
    <t>Not Applicable</t>
  </si>
  <si>
    <t>EVO</t>
  </si>
  <si>
    <t>ACCESS</t>
  </si>
  <si>
    <t>MIS</t>
  </si>
  <si>
    <t>SPATIAL</t>
  </si>
  <si>
    <t xml:space="preserve"> </t>
  </si>
  <si>
    <t>SGB (incl FCRC)</t>
  </si>
  <si>
    <t>ECOM</t>
  </si>
  <si>
    <t>HPC</t>
  </si>
  <si>
    <t>BIO</t>
  </si>
  <si>
    <r>
      <t>Organization</t>
    </r>
    <r>
      <rPr>
        <b/>
        <sz val="10"/>
        <color indexed="8"/>
        <rFont val="Calibri"/>
        <family val="2"/>
      </rPr>
      <t>¹</t>
    </r>
  </si>
  <si>
    <r>
      <t>Organization</t>
    </r>
    <r>
      <rPr>
        <b/>
        <sz val="10"/>
        <color indexed="8"/>
        <rFont val="Calibri"/>
        <family val="2"/>
      </rPr>
      <t>²</t>
    </r>
  </si>
  <si>
    <t>AI</t>
  </si>
  <si>
    <t>LOG</t>
  </si>
  <si>
    <t>¹ Includes Digital Library Income of $3,081,622.</t>
  </si>
  <si>
    <t>FY 16                  Opening Fund Balance                     July 1, 2015</t>
  </si>
  <si>
    <t>FY 16                 Ending Fund Balance        June 30, 2016</t>
  </si>
  <si>
    <t>FY 17             Required</t>
  </si>
  <si>
    <t>FY 17 Over/(Under)</t>
  </si>
  <si>
    <t>Fiscal Year Ended June 30, 2016</t>
  </si>
  <si>
    <t>² Include Allocation of $3,195,250, Special Projects of $430,929, Travel Grants of $1,384,777, and Awards of $201,014.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</si>
</sst>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#"/>
  </numFmts>
  <fonts count="17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165" fontId="1" fillId="2" borderId="0" applyFont="0" applyBorder="0"/>
    <xf numFmtId="37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6" fillId="0" borderId="0" xfId="0" applyFont="1" applyAlignment="1" applyProtection="1">
      <alignment horizontal="center"/>
      <protection locked="0"/>
    </xf>
    <xf numFmtId="0" fontId="7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Fill="1"/>
    <xf numFmtId="43" fontId="10" fillId="0" borderId="0" xfId="0" applyNumberFormat="1" applyFont="1" applyFill="1"/>
    <xf numFmtId="43" fontId="6" fillId="0" borderId="0" xfId="0" applyNumberFormat="1" applyFont="1" applyFill="1"/>
    <xf numFmtId="43" fontId="1" fillId="0" borderId="0" xfId="0" applyNumberFormat="1" applyFont="1" applyFill="1"/>
    <xf numFmtId="43" fontId="0" fillId="0" borderId="0" xfId="0" applyNumberFormat="1" applyFill="1"/>
    <xf numFmtId="43" fontId="7" fillId="0" borderId="0" xfId="0" applyNumberFormat="1" applyFont="1" applyFill="1"/>
    <xf numFmtId="164" fontId="10" fillId="0" borderId="0" xfId="0" applyNumberFormat="1" applyFont="1" applyFill="1"/>
    <xf numFmtId="164" fontId="12" fillId="0" borderId="0" xfId="0" applyNumberFormat="1" applyFont="1" applyFill="1"/>
    <xf numFmtId="164" fontId="12" fillId="0" borderId="5" xfId="1" applyNumberFormat="1" applyFont="1" applyFill="1" applyBorder="1" applyProtection="1"/>
    <xf numFmtId="164" fontId="12" fillId="0" borderId="7" xfId="1" applyNumberFormat="1" applyFont="1" applyFill="1" applyBorder="1" applyProtection="1"/>
    <xf numFmtId="164" fontId="0" fillId="0" borderId="0" xfId="0" applyNumberFormat="1"/>
    <xf numFmtId="43" fontId="0" fillId="0" borderId="0" xfId="0" applyNumberFormat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43" fontId="15" fillId="0" borderId="0" xfId="0" applyNumberFormat="1" applyFont="1" applyFill="1" applyProtection="1"/>
    <xf numFmtId="43" fontId="15" fillId="0" borderId="0" xfId="0" applyNumberFormat="1" applyFont="1" applyFill="1"/>
    <xf numFmtId="43" fontId="15" fillId="0" borderId="0" xfId="1" applyNumberFormat="1" applyFont="1" applyFill="1"/>
    <xf numFmtId="0" fontId="15" fillId="0" borderId="0" xfId="0" applyFont="1"/>
    <xf numFmtId="43" fontId="15" fillId="0" borderId="0" xfId="0" applyNumberFormat="1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38" fontId="1" fillId="0" borderId="0" xfId="6" applyNumberFormat="1" applyFont="1" applyFill="1"/>
    <xf numFmtId="164" fontId="1" fillId="0" borderId="0" xfId="6" applyNumberFormat="1" applyFont="1" applyFill="1"/>
    <xf numFmtId="38" fontId="0" fillId="0" borderId="0" xfId="0" applyNumberFormat="1"/>
    <xf numFmtId="164" fontId="15" fillId="0" borderId="0" xfId="1" applyNumberFormat="1" applyFont="1" applyFill="1"/>
    <xf numFmtId="164" fontId="15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37" fontId="11" fillId="0" borderId="3" xfId="0" applyNumberFormat="1" applyFont="1" applyFill="1" applyBorder="1" applyProtection="1"/>
    <xf numFmtId="37" fontId="1" fillId="0" borderId="3" xfId="0" applyNumberFormat="1" applyFont="1" applyFill="1" applyBorder="1" applyProtection="1"/>
    <xf numFmtId="0" fontId="11" fillId="0" borderId="3" xfId="0" applyFont="1" applyFill="1" applyBorder="1"/>
    <xf numFmtId="0" fontId="1" fillId="0" borderId="3" xfId="0" applyFont="1" applyFill="1" applyBorder="1"/>
    <xf numFmtId="37" fontId="12" fillId="0" borderId="3" xfId="0" applyNumberFormat="1" applyFont="1" applyFill="1" applyBorder="1" applyProtection="1"/>
    <xf numFmtId="0" fontId="12" fillId="0" borderId="10" xfId="0" applyFont="1" applyFill="1" applyBorder="1"/>
    <xf numFmtId="164" fontId="12" fillId="0" borderId="11" xfId="1" applyNumberFormat="1" applyFont="1" applyFill="1" applyBorder="1"/>
    <xf numFmtId="164" fontId="16" fillId="0" borderId="5" xfId="1" applyNumberFormat="1" applyFont="1" applyFill="1" applyBorder="1" applyProtection="1"/>
    <xf numFmtId="164" fontId="11" fillId="0" borderId="4" xfId="1" applyNumberFormat="1" applyFont="1" applyFill="1" applyBorder="1" applyProtection="1"/>
    <xf numFmtId="164" fontId="11" fillId="0" borderId="4" xfId="1" applyNumberFormat="1" applyFont="1" applyFill="1" applyBorder="1"/>
    <xf numFmtId="164" fontId="1" fillId="0" borderId="4" xfId="1" applyNumberFormat="1" applyFont="1" applyFill="1" applyBorder="1" applyProtection="1"/>
    <xf numFmtId="0" fontId="5" fillId="0" borderId="12" xfId="0" applyFont="1" applyFill="1" applyBorder="1" applyAlignment="1">
      <alignment horizontal="center"/>
    </xf>
    <xf numFmtId="164" fontId="11" fillId="0" borderId="13" xfId="1" applyNumberFormat="1" applyFont="1" applyFill="1" applyBorder="1" applyProtection="1"/>
    <xf numFmtId="164" fontId="11" fillId="0" borderId="11" xfId="1" applyNumberFormat="1" applyFont="1" applyFill="1" applyBorder="1" applyProtection="1"/>
    <xf numFmtId="164" fontId="12" fillId="0" borderId="11" xfId="1" applyNumberFormat="1" applyFont="1" applyFill="1" applyBorder="1" applyProtection="1"/>
    <xf numFmtId="164" fontId="12" fillId="0" borderId="4" xfId="1" applyNumberFormat="1" applyFont="1" applyFill="1" applyBorder="1" applyProtection="1"/>
    <xf numFmtId="164" fontId="11" fillId="0" borderId="11" xfId="1" applyNumberFormat="1" applyFont="1" applyFill="1" applyBorder="1"/>
    <xf numFmtId="164" fontId="1" fillId="0" borderId="11" xfId="1" applyNumberFormat="1" applyFont="1" applyFill="1" applyBorder="1" applyProtection="1"/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164" fontId="1" fillId="0" borderId="11" xfId="1" applyNumberFormat="1" applyFont="1" applyFill="1" applyBorder="1"/>
    <xf numFmtId="164" fontId="1" fillId="0" borderId="15" xfId="1" applyNumberFormat="1" applyFont="1" applyFill="1" applyBorder="1"/>
    <xf numFmtId="164" fontId="1" fillId="0" borderId="16" xfId="1" applyNumberFormat="1" applyFont="1" applyFill="1" applyBorder="1"/>
    <xf numFmtId="164" fontId="1" fillId="0" borderId="13" xfId="1" applyNumberFormat="1" applyFont="1" applyFill="1" applyBorder="1"/>
    <xf numFmtId="164" fontId="11" fillId="0" borderId="11" xfId="1" applyNumberFormat="1" applyFont="1" applyFill="1" applyBorder="1" applyAlignment="1">
      <alignment horizontal="center"/>
    </xf>
    <xf numFmtId="164" fontId="11" fillId="0" borderId="11" xfId="0" applyNumberFormat="1" applyFont="1" applyFill="1" applyBorder="1"/>
    <xf numFmtId="164" fontId="11" fillId="0" borderId="15" xfId="0" applyNumberFormat="1" applyFont="1" applyFill="1" applyBorder="1"/>
    <xf numFmtId="164" fontId="1" fillId="0" borderId="11" xfId="0" applyNumberFormat="1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</cellXfs>
  <cellStyles count="9">
    <cellStyle name="Comma" xfId="1" builtinId="3"/>
    <cellStyle name="Comma 2" xfId="6"/>
    <cellStyle name="Currency 2" xfId="5"/>
    <cellStyle name="custom" xfId="2"/>
    <cellStyle name="no dec" xfId="3"/>
    <cellStyle name="Normal" xfId="0" builtinId="0"/>
    <cellStyle name="Normal 2" xfId="4"/>
    <cellStyle name="Normal 3" xfId="7"/>
    <cellStyle name="Percent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1813"/>
  <sheetViews>
    <sheetView showGridLines="0" tabSelected="1" zoomScale="70" zoomScaleNormal="70" workbookViewId="0">
      <pane xSplit="1" ySplit="5" topLeftCell="I24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.81640625" defaultRowHeight="15" x14ac:dyDescent="0.25"/>
  <cols>
    <col min="1" max="1" width="21.81640625" customWidth="1"/>
    <col min="2" max="4" width="12.81640625" customWidth="1"/>
    <col min="5" max="5" width="1.81640625" customWidth="1"/>
    <col min="6" max="10" width="12.81640625" customWidth="1"/>
    <col min="11" max="11" width="1.81640625" customWidth="1"/>
    <col min="12" max="15" width="12.90625" customWidth="1"/>
    <col min="16" max="16" width="1.81640625" customWidth="1"/>
    <col min="17" max="20" width="12.81640625" customWidth="1"/>
    <col min="21" max="21" width="2.453125" customWidth="1"/>
  </cols>
  <sheetData>
    <row r="1" spans="1:23" x14ac:dyDescent="0.25">
      <c r="A1" s="4" t="s">
        <v>29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"/>
      <c r="R1" s="2"/>
    </row>
    <row r="2" spans="1:23" x14ac:dyDescent="0.25">
      <c r="A2" s="4" t="s">
        <v>62</v>
      </c>
      <c r="B2" s="7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</row>
    <row r="3" spans="1:23" ht="15.6" thickBot="1" x14ac:dyDescent="0.3">
      <c r="A3" s="4"/>
      <c r="B3" s="4"/>
      <c r="C3" s="10"/>
      <c r="D3" s="4"/>
      <c r="E3" s="4"/>
      <c r="F3" s="4"/>
      <c r="G3" s="10"/>
      <c r="H3" s="10"/>
      <c r="I3" s="10"/>
      <c r="J3" s="4"/>
      <c r="K3" s="4"/>
      <c r="L3" s="4"/>
      <c r="M3" s="4"/>
      <c r="N3" s="4"/>
      <c r="O3" s="4"/>
      <c r="P3" s="4"/>
      <c r="Q3" s="1"/>
      <c r="R3" s="1"/>
    </row>
    <row r="4" spans="1:23" ht="15.6" thickBot="1" x14ac:dyDescent="0.3">
      <c r="A4" s="4"/>
      <c r="B4" s="70" t="s">
        <v>23</v>
      </c>
      <c r="C4" s="71"/>
      <c r="D4" s="72"/>
      <c r="F4" s="73" t="s">
        <v>35</v>
      </c>
      <c r="G4" s="74"/>
      <c r="H4" s="74"/>
      <c r="I4" s="74"/>
      <c r="J4" s="75"/>
      <c r="L4" s="73" t="s">
        <v>27</v>
      </c>
      <c r="M4" s="74"/>
      <c r="N4" s="74"/>
      <c r="O4" s="75"/>
      <c r="Q4" s="76" t="s">
        <v>36</v>
      </c>
      <c r="R4" s="77"/>
      <c r="S4" s="78"/>
      <c r="T4" s="79"/>
    </row>
    <row r="5" spans="1:23" s="32" customFormat="1" ht="61.8" customHeight="1" x14ac:dyDescent="0.3">
      <c r="A5" s="38" t="s">
        <v>37</v>
      </c>
      <c r="B5" s="51" t="s">
        <v>53</v>
      </c>
      <c r="C5" s="51" t="s">
        <v>32</v>
      </c>
      <c r="D5" s="39" t="s">
        <v>21</v>
      </c>
      <c r="E5" s="31"/>
      <c r="F5" s="51" t="s">
        <v>54</v>
      </c>
      <c r="G5" s="58" t="s">
        <v>30</v>
      </c>
      <c r="H5" s="58" t="s">
        <v>33</v>
      </c>
      <c r="I5" s="51" t="s">
        <v>34</v>
      </c>
      <c r="J5" s="59" t="s">
        <v>21</v>
      </c>
      <c r="K5" s="31"/>
      <c r="L5" s="51" t="s">
        <v>31</v>
      </c>
      <c r="M5" s="58" t="s">
        <v>30</v>
      </c>
      <c r="N5" s="51" t="s">
        <v>34</v>
      </c>
      <c r="O5" s="59" t="s">
        <v>21</v>
      </c>
      <c r="P5" s="31"/>
      <c r="Q5" s="60" t="s">
        <v>58</v>
      </c>
      <c r="R5" s="60" t="s">
        <v>59</v>
      </c>
      <c r="S5" s="60" t="s">
        <v>60</v>
      </c>
      <c r="T5" s="60" t="s">
        <v>61</v>
      </c>
    </row>
    <row r="6" spans="1:23" x14ac:dyDescent="0.25">
      <c r="A6" s="40" t="s">
        <v>45</v>
      </c>
      <c r="B6" s="52">
        <f t="shared" ref="B6:B42" si="0">D6-C6</f>
        <v>22184.550000000003</v>
      </c>
      <c r="C6" s="53">
        <v>90105</v>
      </c>
      <c r="D6" s="48">
        <v>112289.55</v>
      </c>
      <c r="E6" s="17"/>
      <c r="F6" s="53">
        <f t="shared" ref="F6:F42" si="1">J6-I6-H6-G6</f>
        <v>21860.549999999996</v>
      </c>
      <c r="G6" s="53">
        <v>0</v>
      </c>
      <c r="H6" s="53">
        <v>-12086.46</v>
      </c>
      <c r="I6" s="56">
        <v>87801.82</v>
      </c>
      <c r="J6" s="56">
        <v>97575.91</v>
      </c>
      <c r="K6" s="17"/>
      <c r="L6" s="53">
        <f t="shared" ref="L6:L42" si="2">B6-F6</f>
        <v>324.00000000000728</v>
      </c>
      <c r="M6" s="56">
        <f t="shared" ref="M6:M42" si="3">-G6</f>
        <v>0</v>
      </c>
      <c r="N6" s="56">
        <f t="shared" ref="N6:N42" si="4">C6-I6-H6</f>
        <v>14389.639999999992</v>
      </c>
      <c r="O6" s="56">
        <f t="shared" ref="O6:O42" si="5">L6+M6+N6</f>
        <v>14713.64</v>
      </c>
      <c r="P6" s="17"/>
      <c r="Q6" s="56">
        <v>155970.2648</v>
      </c>
      <c r="R6" s="56">
        <f>Q6+O6</f>
        <v>170683.90480000002</v>
      </c>
      <c r="S6" s="61">
        <v>31941.600000000002</v>
      </c>
      <c r="T6" s="66">
        <f>R6-S6</f>
        <v>138742.30480000001</v>
      </c>
      <c r="U6" s="22"/>
      <c r="V6" s="33"/>
      <c r="W6" s="35"/>
    </row>
    <row r="7" spans="1:23" x14ac:dyDescent="0.25">
      <c r="A7" s="40" t="s">
        <v>0</v>
      </c>
      <c r="B7" s="52">
        <f t="shared" si="0"/>
        <v>114969.46000000002</v>
      </c>
      <c r="C7" s="53">
        <v>194099.57</v>
      </c>
      <c r="D7" s="48">
        <v>309069.03000000003</v>
      </c>
      <c r="E7" s="17"/>
      <c r="F7" s="53">
        <f t="shared" si="1"/>
        <v>113573.18999999997</v>
      </c>
      <c r="G7" s="53">
        <v>0</v>
      </c>
      <c r="H7" s="53">
        <v>-18361.04</v>
      </c>
      <c r="I7" s="56">
        <v>181151.51</v>
      </c>
      <c r="J7" s="56">
        <v>276363.65999999997</v>
      </c>
      <c r="K7" s="17"/>
      <c r="L7" s="53">
        <f t="shared" si="2"/>
        <v>1396.2700000000477</v>
      </c>
      <c r="M7" s="56">
        <f t="shared" si="3"/>
        <v>0</v>
      </c>
      <c r="N7" s="56">
        <f t="shared" si="4"/>
        <v>31309.1</v>
      </c>
      <c r="O7" s="56">
        <f t="shared" si="5"/>
        <v>32705.370000000046</v>
      </c>
      <c r="P7" s="17"/>
      <c r="Q7" s="56">
        <v>1022749.49</v>
      </c>
      <c r="R7" s="56">
        <f>Q7+O7</f>
        <v>1055454.8600000001</v>
      </c>
      <c r="S7" s="61">
        <v>185067.40000000002</v>
      </c>
      <c r="T7" s="66">
        <f>R7-S7</f>
        <v>870387.46000000008</v>
      </c>
      <c r="U7" s="21"/>
      <c r="V7" s="33"/>
      <c r="W7" s="35"/>
    </row>
    <row r="8" spans="1:23" x14ac:dyDescent="0.25">
      <c r="A8" s="40" t="s">
        <v>1</v>
      </c>
      <c r="B8" s="53">
        <f t="shared" si="0"/>
        <v>16080.43</v>
      </c>
      <c r="C8" s="53">
        <v>0</v>
      </c>
      <c r="D8" s="48">
        <v>16080.43</v>
      </c>
      <c r="E8" s="17"/>
      <c r="F8" s="53">
        <f t="shared" si="1"/>
        <v>17959.86</v>
      </c>
      <c r="G8" s="53">
        <v>0</v>
      </c>
      <c r="H8" s="53">
        <v>0</v>
      </c>
      <c r="I8" s="56">
        <v>922.34</v>
      </c>
      <c r="J8" s="56">
        <v>18882.2</v>
      </c>
      <c r="K8" s="17"/>
      <c r="L8" s="53">
        <f t="shared" si="2"/>
        <v>-1879.4300000000003</v>
      </c>
      <c r="M8" s="56">
        <f t="shared" si="3"/>
        <v>0</v>
      </c>
      <c r="N8" s="56">
        <f t="shared" si="4"/>
        <v>-922.34</v>
      </c>
      <c r="O8" s="56">
        <f t="shared" si="5"/>
        <v>-2801.7700000000004</v>
      </c>
      <c r="P8" s="17"/>
      <c r="Q8" s="56">
        <v>20185.060000000005</v>
      </c>
      <c r="R8" s="56">
        <f t="shared" ref="R8:R42" si="6">Q8+O8</f>
        <v>17383.290000000005</v>
      </c>
      <c r="S8" s="61">
        <v>9722</v>
      </c>
      <c r="T8" s="66">
        <f t="shared" ref="T8:T41" si="7">R8-S8</f>
        <v>7661.2900000000045</v>
      </c>
      <c r="V8" s="33"/>
      <c r="W8" s="35"/>
    </row>
    <row r="9" spans="1:23" x14ac:dyDescent="0.25">
      <c r="A9" s="40" t="s">
        <v>2</v>
      </c>
      <c r="B9" s="53">
        <f t="shared" si="0"/>
        <v>71126.450000000012</v>
      </c>
      <c r="C9" s="53">
        <v>215809.8</v>
      </c>
      <c r="D9" s="48">
        <v>286936.25</v>
      </c>
      <c r="E9" s="17"/>
      <c r="F9" s="53">
        <f t="shared" si="1"/>
        <v>143843.34</v>
      </c>
      <c r="G9" s="53">
        <v>0</v>
      </c>
      <c r="H9" s="53">
        <v>-26283.19</v>
      </c>
      <c r="I9" s="56">
        <v>190088.79</v>
      </c>
      <c r="J9" s="56">
        <v>307648.94</v>
      </c>
      <c r="K9" s="17"/>
      <c r="L9" s="53">
        <f t="shared" si="2"/>
        <v>-72716.889999999985</v>
      </c>
      <c r="M9" s="56">
        <f t="shared" si="3"/>
        <v>0</v>
      </c>
      <c r="N9" s="56">
        <f t="shared" si="4"/>
        <v>52004.199999999983</v>
      </c>
      <c r="O9" s="56">
        <f t="shared" si="5"/>
        <v>-20712.690000000002</v>
      </c>
      <c r="P9" s="17"/>
      <c r="Q9" s="56">
        <v>692365.65</v>
      </c>
      <c r="R9" s="56">
        <f t="shared" si="6"/>
        <v>671652.96</v>
      </c>
      <c r="S9" s="61">
        <v>118420.69</v>
      </c>
      <c r="T9" s="66">
        <f t="shared" si="7"/>
        <v>553232.27</v>
      </c>
      <c r="V9" s="33"/>
      <c r="W9" s="35"/>
    </row>
    <row r="10" spans="1:23" x14ac:dyDescent="0.25">
      <c r="A10" s="40" t="s">
        <v>3</v>
      </c>
      <c r="B10" s="53">
        <f t="shared" si="0"/>
        <v>173685.93999999994</v>
      </c>
      <c r="C10" s="53">
        <v>1895444.36</v>
      </c>
      <c r="D10" s="48">
        <v>2069130.3</v>
      </c>
      <c r="E10" s="17"/>
      <c r="F10" s="53">
        <f t="shared" si="1"/>
        <v>265797.20999999996</v>
      </c>
      <c r="G10" s="53">
        <v>201196.84</v>
      </c>
      <c r="H10" s="53">
        <v>-206291.42</v>
      </c>
      <c r="I10" s="56">
        <v>1743682.78</v>
      </c>
      <c r="J10" s="56">
        <v>2004385.41</v>
      </c>
      <c r="K10" s="17"/>
      <c r="L10" s="53">
        <f t="shared" si="2"/>
        <v>-92111.270000000019</v>
      </c>
      <c r="M10" s="56">
        <f t="shared" si="3"/>
        <v>-201196.84</v>
      </c>
      <c r="N10" s="56">
        <f t="shared" si="4"/>
        <v>358053.00000000012</v>
      </c>
      <c r="O10" s="56">
        <f t="shared" si="5"/>
        <v>64744.89000000013</v>
      </c>
      <c r="P10" s="17"/>
      <c r="Q10" s="56">
        <v>2595583.69</v>
      </c>
      <c r="R10" s="56">
        <f t="shared" si="6"/>
        <v>2660328.58</v>
      </c>
      <c r="S10" s="61">
        <v>253127.21600000001</v>
      </c>
      <c r="T10" s="66">
        <f>R10-S10</f>
        <v>2407201.3640000001</v>
      </c>
      <c r="V10" s="33"/>
      <c r="W10" s="35"/>
    </row>
    <row r="11" spans="1:23" x14ac:dyDescent="0.25">
      <c r="A11" s="41" t="s">
        <v>55</v>
      </c>
      <c r="B11" s="53">
        <f t="shared" si="0"/>
        <v>75758.06</v>
      </c>
      <c r="C11" s="53">
        <v>200861.61</v>
      </c>
      <c r="D11" s="48">
        <v>276619.67</v>
      </c>
      <c r="E11" s="17"/>
      <c r="F11" s="53">
        <f t="shared" si="1"/>
        <v>56442.559999999983</v>
      </c>
      <c r="G11" s="53">
        <v>0</v>
      </c>
      <c r="H11" s="53">
        <v>-25661.919999999998</v>
      </c>
      <c r="I11" s="56">
        <v>196043.13</v>
      </c>
      <c r="J11" s="56">
        <v>226823.77</v>
      </c>
      <c r="K11" s="17"/>
      <c r="L11" s="53">
        <f t="shared" si="2"/>
        <v>19315.500000000015</v>
      </c>
      <c r="M11" s="56">
        <f t="shared" si="3"/>
        <v>0</v>
      </c>
      <c r="N11" s="56">
        <f t="shared" si="4"/>
        <v>30480.39999999998</v>
      </c>
      <c r="O11" s="56">
        <f t="shared" si="5"/>
        <v>49795.899999999994</v>
      </c>
      <c r="P11" s="17"/>
      <c r="Q11" s="56">
        <v>833183.32000000007</v>
      </c>
      <c r="R11" s="56">
        <f t="shared" si="6"/>
        <v>882979.22000000009</v>
      </c>
      <c r="S11" s="61">
        <v>93083.926999999996</v>
      </c>
      <c r="T11" s="66">
        <f>R11-S11</f>
        <v>789895.29300000006</v>
      </c>
      <c r="V11" s="33"/>
      <c r="W11" s="35"/>
    </row>
    <row r="12" spans="1:23" x14ac:dyDescent="0.25">
      <c r="A12" s="40" t="s">
        <v>41</v>
      </c>
      <c r="B12" s="53">
        <f t="shared" si="0"/>
        <v>41940.889999999956</v>
      </c>
      <c r="C12" s="53">
        <v>421791.03</v>
      </c>
      <c r="D12" s="48">
        <v>463731.92</v>
      </c>
      <c r="E12" s="17"/>
      <c r="F12" s="53">
        <f t="shared" si="1"/>
        <v>78455.859999999986</v>
      </c>
      <c r="G12" s="53">
        <v>0</v>
      </c>
      <c r="H12" s="53">
        <v>-49823.32</v>
      </c>
      <c r="I12" s="56">
        <v>354202.5</v>
      </c>
      <c r="J12" s="56">
        <v>382835.04</v>
      </c>
      <c r="K12" s="17"/>
      <c r="L12" s="53">
        <f t="shared" si="2"/>
        <v>-36514.97000000003</v>
      </c>
      <c r="M12" s="56">
        <f t="shared" si="3"/>
        <v>0</v>
      </c>
      <c r="N12" s="56">
        <f t="shared" si="4"/>
        <v>117411.85000000003</v>
      </c>
      <c r="O12" s="56">
        <f t="shared" si="5"/>
        <v>80896.88</v>
      </c>
      <c r="P12" s="17"/>
      <c r="Q12" s="56">
        <v>397333.45</v>
      </c>
      <c r="R12" s="56">
        <f t="shared" si="6"/>
        <v>478230.33</v>
      </c>
      <c r="S12" s="61">
        <v>207408.73538</v>
      </c>
      <c r="T12" s="66">
        <f t="shared" si="7"/>
        <v>270821.59461999999</v>
      </c>
      <c r="V12" s="33"/>
      <c r="W12" s="35"/>
    </row>
    <row r="13" spans="1:23" x14ac:dyDescent="0.25">
      <c r="A13" s="40" t="s">
        <v>52</v>
      </c>
      <c r="B13" s="53">
        <f t="shared" si="0"/>
        <v>21333.100000000006</v>
      </c>
      <c r="C13" s="53">
        <v>163550</v>
      </c>
      <c r="D13" s="48">
        <v>184883.1</v>
      </c>
      <c r="E13" s="17"/>
      <c r="F13" s="53">
        <f t="shared" si="1"/>
        <v>21415.269999999986</v>
      </c>
      <c r="G13" s="53">
        <v>0</v>
      </c>
      <c r="H13" s="53">
        <v>-18571.689999999999</v>
      </c>
      <c r="I13" s="56">
        <v>134644.75</v>
      </c>
      <c r="J13" s="56">
        <v>137488.32999999999</v>
      </c>
      <c r="K13" s="17"/>
      <c r="L13" s="53">
        <f t="shared" si="2"/>
        <v>-82.169999999980064</v>
      </c>
      <c r="M13" s="56">
        <f t="shared" si="3"/>
        <v>0</v>
      </c>
      <c r="N13" s="56">
        <f t="shared" si="4"/>
        <v>47476.94</v>
      </c>
      <c r="O13" s="56">
        <f t="shared" si="5"/>
        <v>47394.770000000019</v>
      </c>
      <c r="P13" s="17"/>
      <c r="Q13" s="56">
        <v>224589.95</v>
      </c>
      <c r="R13" s="56">
        <f t="shared" si="6"/>
        <v>271984.72000000003</v>
      </c>
      <c r="S13" s="61">
        <v>60538.200000000004</v>
      </c>
      <c r="T13" s="66">
        <f t="shared" si="7"/>
        <v>211446.52000000002</v>
      </c>
      <c r="V13" s="33"/>
      <c r="W13" s="35"/>
    </row>
    <row r="14" spans="1:23" x14ac:dyDescent="0.25">
      <c r="A14" s="40" t="s">
        <v>4</v>
      </c>
      <c r="B14" s="53">
        <f t="shared" si="0"/>
        <v>19262.79</v>
      </c>
      <c r="C14" s="53"/>
      <c r="D14" s="48">
        <v>19262.79</v>
      </c>
      <c r="E14" s="17"/>
      <c r="F14" s="53">
        <f t="shared" si="1"/>
        <v>14234</v>
      </c>
      <c r="G14" s="53">
        <v>0</v>
      </c>
      <c r="H14" s="53">
        <v>0</v>
      </c>
      <c r="I14" s="56">
        <v>0</v>
      </c>
      <c r="J14" s="56">
        <v>14234</v>
      </c>
      <c r="K14" s="17"/>
      <c r="L14" s="53">
        <f t="shared" si="2"/>
        <v>5028.7900000000009</v>
      </c>
      <c r="M14" s="56">
        <f t="shared" si="3"/>
        <v>0</v>
      </c>
      <c r="N14" s="56">
        <f t="shared" si="4"/>
        <v>0</v>
      </c>
      <c r="O14" s="56">
        <f t="shared" si="5"/>
        <v>5028.7900000000009</v>
      </c>
      <c r="P14" s="17"/>
      <c r="Q14" s="56">
        <v>84768.2</v>
      </c>
      <c r="R14" s="56">
        <f t="shared" si="6"/>
        <v>89796.989999999991</v>
      </c>
      <c r="S14" s="62">
        <v>11482</v>
      </c>
      <c r="T14" s="67">
        <f t="shared" si="7"/>
        <v>78314.989999999991</v>
      </c>
      <c r="V14" s="33"/>
      <c r="W14" s="35"/>
    </row>
    <row r="15" spans="1:23" x14ac:dyDescent="0.25">
      <c r="A15" s="40" t="s">
        <v>5</v>
      </c>
      <c r="B15" s="53">
        <f t="shared" si="0"/>
        <v>868711.74000000022</v>
      </c>
      <c r="C15" s="53">
        <v>4541291.25</v>
      </c>
      <c r="D15" s="48">
        <v>5410002.9900000002</v>
      </c>
      <c r="E15" s="17"/>
      <c r="F15" s="53">
        <f t="shared" si="1"/>
        <v>1129821.1599999997</v>
      </c>
      <c r="G15" s="53">
        <v>0</v>
      </c>
      <c r="H15" s="53">
        <v>-338361.38</v>
      </c>
      <c r="I15" s="56">
        <v>4083324.77</v>
      </c>
      <c r="J15" s="56">
        <v>4874784.55</v>
      </c>
      <c r="K15" s="17"/>
      <c r="L15" s="53">
        <f t="shared" si="2"/>
        <v>-261109.41999999946</v>
      </c>
      <c r="M15" s="56">
        <f t="shared" si="3"/>
        <v>0</v>
      </c>
      <c r="N15" s="56">
        <f t="shared" si="4"/>
        <v>796327.86</v>
      </c>
      <c r="O15" s="56">
        <f t="shared" si="5"/>
        <v>535218.44000000053</v>
      </c>
      <c r="P15" s="17"/>
      <c r="Q15" s="56">
        <v>5225567.47</v>
      </c>
      <c r="R15" s="56">
        <f t="shared" si="6"/>
        <v>5760785.9100000001</v>
      </c>
      <c r="S15" s="61">
        <v>2946832</v>
      </c>
      <c r="T15" s="66">
        <f t="shared" si="7"/>
        <v>2813953.91</v>
      </c>
      <c r="V15" s="33"/>
      <c r="W15" s="35"/>
    </row>
    <row r="16" spans="1:23" x14ac:dyDescent="0.25">
      <c r="A16" s="40" t="s">
        <v>6</v>
      </c>
      <c r="B16" s="53">
        <f t="shared" si="0"/>
        <v>212143.90000000002</v>
      </c>
      <c r="C16" s="53">
        <v>955358.63</v>
      </c>
      <c r="D16" s="48">
        <v>1167502.53</v>
      </c>
      <c r="E16" s="17"/>
      <c r="F16" s="53">
        <f t="shared" si="1"/>
        <v>450310.63</v>
      </c>
      <c r="G16" s="53">
        <v>0</v>
      </c>
      <c r="H16" s="53">
        <v>-126495.63</v>
      </c>
      <c r="I16" s="56">
        <v>917850.31</v>
      </c>
      <c r="J16" s="56">
        <v>1241665.31</v>
      </c>
      <c r="K16" s="17"/>
      <c r="L16" s="53">
        <f t="shared" si="2"/>
        <v>-238166.72999999998</v>
      </c>
      <c r="M16" s="56">
        <f t="shared" si="3"/>
        <v>0</v>
      </c>
      <c r="N16" s="56">
        <f t="shared" si="4"/>
        <v>164003.94999999995</v>
      </c>
      <c r="O16" s="56">
        <f t="shared" si="5"/>
        <v>-74162.780000000028</v>
      </c>
      <c r="P16" s="17"/>
      <c r="Q16" s="56">
        <v>1587960.7500000002</v>
      </c>
      <c r="R16" s="56">
        <f t="shared" si="6"/>
        <v>1513797.9700000002</v>
      </c>
      <c r="S16" s="61">
        <v>648138.0242000001</v>
      </c>
      <c r="T16" s="66">
        <f t="shared" si="7"/>
        <v>865659.9458000001</v>
      </c>
      <c r="V16" s="33"/>
      <c r="W16" s="35"/>
    </row>
    <row r="17" spans="1:23" x14ac:dyDescent="0.25">
      <c r="A17" s="40" t="s">
        <v>7</v>
      </c>
      <c r="B17" s="53">
        <f t="shared" si="0"/>
        <v>172502.64</v>
      </c>
      <c r="C17" s="53">
        <v>660962.75</v>
      </c>
      <c r="D17" s="48">
        <v>833465.39</v>
      </c>
      <c r="E17" s="17"/>
      <c r="F17" s="53">
        <f t="shared" si="1"/>
        <v>278994.91999999993</v>
      </c>
      <c r="G17" s="53">
        <v>0</v>
      </c>
      <c r="H17" s="53">
        <v>-76023.360000000001</v>
      </c>
      <c r="I17" s="56">
        <v>552150.89</v>
      </c>
      <c r="J17" s="56">
        <v>755122.45</v>
      </c>
      <c r="K17" s="17"/>
      <c r="L17" s="53">
        <f t="shared" si="2"/>
        <v>-106492.27999999991</v>
      </c>
      <c r="M17" s="56">
        <f t="shared" si="3"/>
        <v>0</v>
      </c>
      <c r="N17" s="56">
        <f t="shared" si="4"/>
        <v>184835.21999999997</v>
      </c>
      <c r="O17" s="56">
        <f t="shared" si="5"/>
        <v>78342.940000000061</v>
      </c>
      <c r="P17" s="17"/>
      <c r="Q17" s="56">
        <v>604785.47000000009</v>
      </c>
      <c r="R17" s="56">
        <f t="shared" si="6"/>
        <v>683128.41000000015</v>
      </c>
      <c r="S17" s="61">
        <v>354199</v>
      </c>
      <c r="T17" s="66">
        <f t="shared" si="7"/>
        <v>328929.41000000015</v>
      </c>
      <c r="V17" s="33"/>
      <c r="W17" s="35"/>
    </row>
    <row r="18" spans="1:23" x14ac:dyDescent="0.25">
      <c r="A18" s="40" t="s">
        <v>8</v>
      </c>
      <c r="B18" s="53">
        <f t="shared" si="0"/>
        <v>146349.76000000001</v>
      </c>
      <c r="C18" s="53">
        <v>1639823.85</v>
      </c>
      <c r="D18" s="48">
        <v>1786173.61</v>
      </c>
      <c r="E18" s="17"/>
      <c r="F18" s="53">
        <f t="shared" si="1"/>
        <v>298469.05000000005</v>
      </c>
      <c r="G18" s="53">
        <v>0</v>
      </c>
      <c r="H18" s="53">
        <v>-156313.96</v>
      </c>
      <c r="I18" s="56">
        <v>1669529.92</v>
      </c>
      <c r="J18" s="56">
        <v>1811685.01</v>
      </c>
      <c r="K18" s="17"/>
      <c r="L18" s="53">
        <f t="shared" si="2"/>
        <v>-152119.29000000004</v>
      </c>
      <c r="M18" s="56">
        <f t="shared" si="3"/>
        <v>0</v>
      </c>
      <c r="N18" s="56">
        <f t="shared" si="4"/>
        <v>126607.89000000016</v>
      </c>
      <c r="O18" s="56">
        <f t="shared" si="5"/>
        <v>-25511.399999999878</v>
      </c>
      <c r="P18" s="17"/>
      <c r="Q18" s="56">
        <v>2027570.3</v>
      </c>
      <c r="R18" s="56">
        <f t="shared" si="6"/>
        <v>2002058.9000000001</v>
      </c>
      <c r="S18" s="62">
        <v>797415.93130000005</v>
      </c>
      <c r="T18" s="67">
        <f t="shared" si="7"/>
        <v>1204642.9687000001</v>
      </c>
      <c r="V18" s="33"/>
      <c r="W18" s="35"/>
    </row>
    <row r="19" spans="1:23" x14ac:dyDescent="0.25">
      <c r="A19" s="40" t="s">
        <v>9</v>
      </c>
      <c r="B19" s="53">
        <f t="shared" si="0"/>
        <v>17361.949999999997</v>
      </c>
      <c r="C19" s="53">
        <v>25240</v>
      </c>
      <c r="D19" s="48">
        <v>42601.95</v>
      </c>
      <c r="E19" s="17"/>
      <c r="F19" s="53">
        <f t="shared" si="1"/>
        <v>15062.469999999998</v>
      </c>
      <c r="G19" s="53">
        <v>0</v>
      </c>
      <c r="H19" s="53">
        <v>-3430.93</v>
      </c>
      <c r="I19" s="56">
        <v>24874.27</v>
      </c>
      <c r="J19" s="56">
        <v>36505.81</v>
      </c>
      <c r="K19" s="17"/>
      <c r="L19" s="53">
        <f t="shared" si="2"/>
        <v>2299.4799999999996</v>
      </c>
      <c r="M19" s="56">
        <f t="shared" si="3"/>
        <v>0</v>
      </c>
      <c r="N19" s="56">
        <f t="shared" si="4"/>
        <v>3796.6599999999994</v>
      </c>
      <c r="O19" s="56">
        <f t="shared" si="5"/>
        <v>6096.1399999999994</v>
      </c>
      <c r="P19" s="17"/>
      <c r="Q19" s="56">
        <v>73297.69</v>
      </c>
      <c r="R19" s="56">
        <f t="shared" si="6"/>
        <v>79393.83</v>
      </c>
      <c r="S19" s="61">
        <v>16277.6</v>
      </c>
      <c r="T19" s="66">
        <f t="shared" si="7"/>
        <v>63116.23</v>
      </c>
      <c r="V19" s="33"/>
      <c r="W19" s="35"/>
    </row>
    <row r="20" spans="1:23" x14ac:dyDescent="0.25">
      <c r="A20" s="42" t="s">
        <v>50</v>
      </c>
      <c r="B20" s="53">
        <f t="shared" si="0"/>
        <v>19477.369999999995</v>
      </c>
      <c r="C20" s="53">
        <v>125575</v>
      </c>
      <c r="D20" s="48">
        <v>145052.37</v>
      </c>
      <c r="E20" s="17"/>
      <c r="F20" s="53">
        <f t="shared" si="1"/>
        <v>14678.040000000003</v>
      </c>
      <c r="G20" s="53">
        <v>0</v>
      </c>
      <c r="H20" s="53">
        <v>-10829.35</v>
      </c>
      <c r="I20" s="56">
        <v>78512.81</v>
      </c>
      <c r="J20" s="56">
        <v>82361.5</v>
      </c>
      <c r="K20" s="17"/>
      <c r="L20" s="53">
        <f t="shared" si="2"/>
        <v>4799.3299999999927</v>
      </c>
      <c r="M20" s="56">
        <f t="shared" si="3"/>
        <v>0</v>
      </c>
      <c r="N20" s="56">
        <f t="shared" si="4"/>
        <v>57891.54</v>
      </c>
      <c r="O20" s="56">
        <f t="shared" si="5"/>
        <v>62690.869999999995</v>
      </c>
      <c r="P20" s="17"/>
      <c r="Q20" s="56">
        <v>282287.7</v>
      </c>
      <c r="R20" s="56">
        <f t="shared" si="6"/>
        <v>344978.57</v>
      </c>
      <c r="S20" s="61">
        <v>52466.9</v>
      </c>
      <c r="T20" s="66">
        <f t="shared" si="7"/>
        <v>292511.67</v>
      </c>
      <c r="V20" s="33"/>
      <c r="W20" s="35"/>
    </row>
    <row r="21" spans="1:23" x14ac:dyDescent="0.25">
      <c r="A21" s="42" t="s">
        <v>44</v>
      </c>
      <c r="B21" s="53">
        <f t="shared" si="0"/>
        <v>65830.869999999966</v>
      </c>
      <c r="C21" s="53">
        <v>224869.35</v>
      </c>
      <c r="D21" s="48">
        <v>290700.21999999997</v>
      </c>
      <c r="E21" s="17"/>
      <c r="F21" s="53">
        <f t="shared" si="1"/>
        <v>82250.609999999986</v>
      </c>
      <c r="G21" s="53">
        <v>0</v>
      </c>
      <c r="H21" s="53">
        <v>-33472.160000000003</v>
      </c>
      <c r="I21" s="56">
        <v>238888.28</v>
      </c>
      <c r="J21" s="56">
        <v>287666.73</v>
      </c>
      <c r="K21" s="17"/>
      <c r="L21" s="53">
        <f t="shared" si="2"/>
        <v>-16419.74000000002</v>
      </c>
      <c r="M21" s="56">
        <f t="shared" si="3"/>
        <v>0</v>
      </c>
      <c r="N21" s="56">
        <f t="shared" si="4"/>
        <v>19453.23000000001</v>
      </c>
      <c r="O21" s="56">
        <f t="shared" si="5"/>
        <v>3033.4899999999907</v>
      </c>
      <c r="P21" s="17"/>
      <c r="Q21" s="56">
        <v>651742.81000000006</v>
      </c>
      <c r="R21" s="56">
        <f t="shared" si="6"/>
        <v>654776.30000000005</v>
      </c>
      <c r="S21" s="62">
        <v>135215.6</v>
      </c>
      <c r="T21" s="66">
        <f t="shared" si="7"/>
        <v>519560.70000000007</v>
      </c>
      <c r="V21" s="33"/>
      <c r="W21" s="35"/>
    </row>
    <row r="22" spans="1:23" x14ac:dyDescent="0.25">
      <c r="A22" s="40" t="s">
        <v>10</v>
      </c>
      <c r="B22" s="53">
        <f t="shared" si="0"/>
        <v>638069.21999999974</v>
      </c>
      <c r="C22" s="53">
        <v>6499826.25</v>
      </c>
      <c r="D22" s="48">
        <v>7137895.4699999997</v>
      </c>
      <c r="E22" s="17"/>
      <c r="F22" s="53">
        <f t="shared" si="1"/>
        <v>989383.11999999965</v>
      </c>
      <c r="G22" s="53">
        <v>0</v>
      </c>
      <c r="H22" s="53">
        <v>-368365.02</v>
      </c>
      <c r="I22" s="56">
        <v>6042196.8600000003</v>
      </c>
      <c r="J22" s="56">
        <v>6663214.96</v>
      </c>
      <c r="K22" s="17"/>
      <c r="L22" s="53">
        <f t="shared" si="2"/>
        <v>-351313.89999999991</v>
      </c>
      <c r="M22" s="56">
        <f t="shared" si="3"/>
        <v>0</v>
      </c>
      <c r="N22" s="56">
        <f t="shared" si="4"/>
        <v>825994.40999999968</v>
      </c>
      <c r="O22" s="56">
        <f t="shared" si="5"/>
        <v>474680.50999999978</v>
      </c>
      <c r="P22" s="17"/>
      <c r="Q22" s="56">
        <v>3359216.2699999991</v>
      </c>
      <c r="R22" s="56">
        <f t="shared" si="6"/>
        <v>3833896.7799999989</v>
      </c>
      <c r="S22" s="61">
        <v>2931622.45</v>
      </c>
      <c r="T22" s="68">
        <f t="shared" si="7"/>
        <v>902274.32999999868</v>
      </c>
      <c r="V22" s="33"/>
      <c r="W22" s="35"/>
    </row>
    <row r="23" spans="1:23" x14ac:dyDescent="0.25">
      <c r="A23" s="40" t="s">
        <v>51</v>
      </c>
      <c r="B23" s="53">
        <f t="shared" si="0"/>
        <v>83150.479999999981</v>
      </c>
      <c r="C23" s="53">
        <v>2736910.29</v>
      </c>
      <c r="D23" s="48">
        <v>2820060.77</v>
      </c>
      <c r="E23" s="17"/>
      <c r="F23" s="53">
        <f t="shared" ref="F23" si="8">J23-I23-H23-G23</f>
        <v>409323.23000000004</v>
      </c>
      <c r="G23" s="53">
        <v>-201196.84</v>
      </c>
      <c r="H23" s="53">
        <v>-190203.33</v>
      </c>
      <c r="I23" s="56">
        <v>2365106.16</v>
      </c>
      <c r="J23" s="56">
        <v>2383029.2200000002</v>
      </c>
      <c r="K23" s="17"/>
      <c r="L23" s="53">
        <f>B23-F23</f>
        <v>-326172.75000000006</v>
      </c>
      <c r="M23" s="56">
        <f>-G23</f>
        <v>201196.84</v>
      </c>
      <c r="N23" s="56">
        <f>C23-I23-H23</f>
        <v>562007.45999999985</v>
      </c>
      <c r="O23" s="56">
        <f>L23+M23+N23</f>
        <v>437031.54999999981</v>
      </c>
      <c r="P23" s="17"/>
      <c r="Q23" s="56">
        <v>2323987.3199999998</v>
      </c>
      <c r="R23" s="56">
        <f t="shared" si="6"/>
        <v>2761018.8699999996</v>
      </c>
      <c r="S23" s="61">
        <v>1497186.9000000001</v>
      </c>
      <c r="T23" s="66">
        <f t="shared" si="7"/>
        <v>1263831.9699999995</v>
      </c>
      <c r="V23" s="33"/>
      <c r="W23" s="35"/>
    </row>
    <row r="24" spans="1:23" x14ac:dyDescent="0.25">
      <c r="A24" s="40" t="s">
        <v>11</v>
      </c>
      <c r="B24" s="53">
        <f t="shared" si="0"/>
        <v>190827.24999999988</v>
      </c>
      <c r="C24" s="53">
        <v>858143.67</v>
      </c>
      <c r="D24" s="48">
        <v>1048970.92</v>
      </c>
      <c r="E24" s="17"/>
      <c r="F24" s="53">
        <f t="shared" si="1"/>
        <v>441596.73000000004</v>
      </c>
      <c r="G24" s="53">
        <v>0</v>
      </c>
      <c r="H24" s="53">
        <v>-79569.05</v>
      </c>
      <c r="I24" s="56">
        <v>555973.19999999995</v>
      </c>
      <c r="J24" s="56">
        <v>918000.88</v>
      </c>
      <c r="K24" s="17"/>
      <c r="L24" s="53">
        <f t="shared" si="2"/>
        <v>-250769.48000000016</v>
      </c>
      <c r="M24" s="56">
        <f t="shared" si="3"/>
        <v>0</v>
      </c>
      <c r="N24" s="56">
        <f t="shared" si="4"/>
        <v>381739.52000000008</v>
      </c>
      <c r="O24" s="56">
        <f t="shared" si="5"/>
        <v>130970.03999999992</v>
      </c>
      <c r="P24" s="17"/>
      <c r="Q24" s="56">
        <v>1526228.08</v>
      </c>
      <c r="R24" s="56">
        <f t="shared" si="6"/>
        <v>1657198.12</v>
      </c>
      <c r="S24" s="61">
        <v>498771.02999999997</v>
      </c>
      <c r="T24" s="66">
        <f t="shared" si="7"/>
        <v>1158427.0900000001</v>
      </c>
      <c r="V24" s="33"/>
      <c r="W24" s="35"/>
    </row>
    <row r="25" spans="1:23" x14ac:dyDescent="0.25">
      <c r="A25" s="40" t="s">
        <v>42</v>
      </c>
      <c r="B25" s="53">
        <f t="shared" si="0"/>
        <v>18668.659999999996</v>
      </c>
      <c r="C25" s="53">
        <v>45072.18</v>
      </c>
      <c r="D25" s="48">
        <v>63740.84</v>
      </c>
      <c r="E25" s="17"/>
      <c r="F25" s="53">
        <f t="shared" si="1"/>
        <v>15773.93</v>
      </c>
      <c r="G25" s="53">
        <v>0</v>
      </c>
      <c r="H25" s="53">
        <v>-4544.1400000000003</v>
      </c>
      <c r="I25" s="56">
        <v>32945</v>
      </c>
      <c r="J25" s="56">
        <v>44174.79</v>
      </c>
      <c r="K25" s="17"/>
      <c r="L25" s="53">
        <f t="shared" si="2"/>
        <v>2894.7299999999959</v>
      </c>
      <c r="M25" s="56">
        <f t="shared" si="3"/>
        <v>0</v>
      </c>
      <c r="N25" s="56">
        <f t="shared" si="4"/>
        <v>16671.32</v>
      </c>
      <c r="O25" s="56">
        <f t="shared" si="5"/>
        <v>19566.049999999996</v>
      </c>
      <c r="P25" s="17"/>
      <c r="Q25" s="56">
        <v>94625.62</v>
      </c>
      <c r="R25" s="56">
        <f t="shared" si="6"/>
        <v>114191.66999999998</v>
      </c>
      <c r="S25" s="61">
        <v>28946.2</v>
      </c>
      <c r="T25" s="66">
        <f t="shared" si="7"/>
        <v>85245.469999999987</v>
      </c>
      <c r="V25" s="33"/>
      <c r="W25" s="35"/>
    </row>
    <row r="26" spans="1:23" x14ac:dyDescent="0.25">
      <c r="A26" s="42" t="s">
        <v>25</v>
      </c>
      <c r="B26" s="53">
        <f t="shared" si="0"/>
        <v>218153.25</v>
      </c>
      <c r="C26" s="53">
        <v>1236682.8899999999</v>
      </c>
      <c r="D26" s="48">
        <v>1454836.14</v>
      </c>
      <c r="E26" s="17"/>
      <c r="F26" s="53">
        <f t="shared" si="1"/>
        <v>338409.16999999993</v>
      </c>
      <c r="G26" s="53">
        <v>0</v>
      </c>
      <c r="H26" s="53">
        <v>-128185.39</v>
      </c>
      <c r="I26" s="56">
        <v>931389.85</v>
      </c>
      <c r="J26" s="56">
        <v>1141613.6299999999</v>
      </c>
      <c r="K26" s="17"/>
      <c r="L26" s="53">
        <f t="shared" si="2"/>
        <v>-120255.91999999993</v>
      </c>
      <c r="M26" s="56">
        <f t="shared" si="3"/>
        <v>0</v>
      </c>
      <c r="N26" s="56">
        <f t="shared" si="4"/>
        <v>433478.42999999993</v>
      </c>
      <c r="O26" s="56">
        <f t="shared" si="5"/>
        <v>313222.51</v>
      </c>
      <c r="P26" s="17"/>
      <c r="Q26" s="56">
        <v>1621340.6899999997</v>
      </c>
      <c r="R26" s="56">
        <f t="shared" si="6"/>
        <v>1934563.1999999997</v>
      </c>
      <c r="S26" s="61">
        <v>529155.32499999995</v>
      </c>
      <c r="T26" s="67">
        <f t="shared" si="7"/>
        <v>1405407.8749999998</v>
      </c>
      <c r="V26" s="33"/>
      <c r="W26" s="35"/>
    </row>
    <row r="27" spans="1:23" x14ac:dyDescent="0.25">
      <c r="A27" s="43" t="s">
        <v>56</v>
      </c>
      <c r="B27" s="53">
        <f t="shared" si="0"/>
        <v>16560.580000000002</v>
      </c>
      <c r="C27" s="53">
        <v>16461.5</v>
      </c>
      <c r="D27" s="48">
        <v>33022.080000000002</v>
      </c>
      <c r="E27" s="17"/>
      <c r="F27" s="53">
        <f t="shared" si="1"/>
        <v>12826.309999999998</v>
      </c>
      <c r="G27" s="53">
        <v>0</v>
      </c>
      <c r="H27" s="53">
        <v>-3811.07</v>
      </c>
      <c r="I27" s="56">
        <v>24684.93</v>
      </c>
      <c r="J27" s="56">
        <v>33700.17</v>
      </c>
      <c r="K27" s="17"/>
      <c r="L27" s="53">
        <f t="shared" ref="L27" si="9">B27-F27</f>
        <v>3734.2700000000041</v>
      </c>
      <c r="M27" s="56">
        <f t="shared" ref="M27" si="10">-G27</f>
        <v>0</v>
      </c>
      <c r="N27" s="56">
        <f t="shared" ref="N27" si="11">C27-I27-H27</f>
        <v>-4412.3600000000006</v>
      </c>
      <c r="O27" s="56">
        <f t="shared" ref="O27" si="12">L27+M27+N27</f>
        <v>-678.08999999999651</v>
      </c>
      <c r="P27" s="17"/>
      <c r="Q27" s="56">
        <v>11648.480000000003</v>
      </c>
      <c r="R27" s="56">
        <f t="shared" si="6"/>
        <v>10970.390000000007</v>
      </c>
      <c r="S27" s="62">
        <v>21850.850000000002</v>
      </c>
      <c r="T27" s="66">
        <f>R27-S27</f>
        <v>-10880.459999999995</v>
      </c>
      <c r="V27" s="33"/>
      <c r="W27" s="35"/>
    </row>
    <row r="28" spans="1:23" x14ac:dyDescent="0.25">
      <c r="A28" s="40" t="s">
        <v>12</v>
      </c>
      <c r="B28" s="53">
        <f t="shared" si="0"/>
        <v>49118.53</v>
      </c>
      <c r="C28" s="53">
        <v>162876.17000000001</v>
      </c>
      <c r="D28" s="48">
        <v>211994.7</v>
      </c>
      <c r="E28" s="17"/>
      <c r="F28" s="53">
        <f t="shared" si="1"/>
        <v>62568.469999999994</v>
      </c>
      <c r="G28" s="53">
        <v>0</v>
      </c>
      <c r="H28" s="53">
        <v>-15887.13</v>
      </c>
      <c r="I28" s="56">
        <v>115186.1</v>
      </c>
      <c r="J28" s="56">
        <v>161867.44</v>
      </c>
      <c r="K28" s="17"/>
      <c r="L28" s="53">
        <f t="shared" si="2"/>
        <v>-13449.939999999995</v>
      </c>
      <c r="M28" s="56">
        <f t="shared" si="3"/>
        <v>0</v>
      </c>
      <c r="N28" s="56">
        <f t="shared" si="4"/>
        <v>63577.200000000004</v>
      </c>
      <c r="O28" s="56">
        <f t="shared" si="5"/>
        <v>50127.260000000009</v>
      </c>
      <c r="P28" s="17"/>
      <c r="Q28" s="56">
        <v>599793.70000000007</v>
      </c>
      <c r="R28" s="56">
        <f t="shared" si="6"/>
        <v>649920.96000000008</v>
      </c>
      <c r="S28" s="63">
        <v>71724.06</v>
      </c>
      <c r="T28" s="66">
        <f>R28-S28</f>
        <v>578196.90000000014</v>
      </c>
      <c r="V28" s="33"/>
      <c r="W28" s="35"/>
    </row>
    <row r="29" spans="1:23" x14ac:dyDescent="0.25">
      <c r="A29" s="40" t="s">
        <v>24</v>
      </c>
      <c r="B29" s="53">
        <f t="shared" si="0"/>
        <v>40778.650000000023</v>
      </c>
      <c r="C29" s="53">
        <v>312015.68</v>
      </c>
      <c r="D29" s="48">
        <v>352794.33</v>
      </c>
      <c r="E29" s="17"/>
      <c r="F29" s="53">
        <f t="shared" si="1"/>
        <v>58556.879999999961</v>
      </c>
      <c r="G29" s="53">
        <v>0</v>
      </c>
      <c r="H29" s="53">
        <v>-36678.11</v>
      </c>
      <c r="I29" s="56">
        <v>265127.89</v>
      </c>
      <c r="J29" s="56">
        <v>287006.65999999997</v>
      </c>
      <c r="K29" s="17"/>
      <c r="L29" s="53">
        <f t="shared" si="2"/>
        <v>-17778.229999999938</v>
      </c>
      <c r="M29" s="56">
        <f t="shared" si="3"/>
        <v>0</v>
      </c>
      <c r="N29" s="56">
        <f t="shared" si="4"/>
        <v>83565.89999999998</v>
      </c>
      <c r="O29" s="56">
        <f t="shared" si="5"/>
        <v>65787.670000000042</v>
      </c>
      <c r="P29" s="17"/>
      <c r="Q29" s="56">
        <v>294595.61</v>
      </c>
      <c r="R29" s="56">
        <f t="shared" si="6"/>
        <v>360383.28</v>
      </c>
      <c r="S29" s="56">
        <v>102941.75439200002</v>
      </c>
      <c r="T29" s="67">
        <f t="shared" si="7"/>
        <v>257441.525608</v>
      </c>
      <c r="V29" s="33"/>
      <c r="W29" s="35"/>
    </row>
    <row r="30" spans="1:23" x14ac:dyDescent="0.25">
      <c r="A30" s="40" t="s">
        <v>46</v>
      </c>
      <c r="B30" s="53">
        <f t="shared" si="0"/>
        <v>42808.67</v>
      </c>
      <c r="C30" s="53">
        <v>17470</v>
      </c>
      <c r="D30" s="48">
        <v>60278.67</v>
      </c>
      <c r="E30" s="17"/>
      <c r="F30" s="53">
        <f t="shared" si="1"/>
        <v>40769.72</v>
      </c>
      <c r="G30" s="53">
        <v>0</v>
      </c>
      <c r="H30" s="53">
        <v>-2830.86</v>
      </c>
      <c r="I30" s="56">
        <v>20523.73</v>
      </c>
      <c r="J30" s="56">
        <v>58462.59</v>
      </c>
      <c r="K30" s="17"/>
      <c r="L30" s="53">
        <f t="shared" si="2"/>
        <v>2038.9499999999971</v>
      </c>
      <c r="M30" s="56">
        <f t="shared" si="3"/>
        <v>0</v>
      </c>
      <c r="N30" s="56">
        <f t="shared" si="4"/>
        <v>-222.86999999999944</v>
      </c>
      <c r="O30" s="56">
        <f t="shared" si="5"/>
        <v>1816.0799999999977</v>
      </c>
      <c r="P30" s="17"/>
      <c r="Q30" s="56">
        <v>322642.58</v>
      </c>
      <c r="R30" s="56">
        <f t="shared" si="6"/>
        <v>324458.66000000003</v>
      </c>
      <c r="S30" s="56">
        <v>38274.800000000003</v>
      </c>
      <c r="T30" s="66">
        <f t="shared" si="7"/>
        <v>286183.86000000004</v>
      </c>
      <c r="V30" s="33"/>
      <c r="W30" s="35"/>
    </row>
    <row r="31" spans="1:23" x14ac:dyDescent="0.25">
      <c r="A31" s="42" t="s">
        <v>40</v>
      </c>
      <c r="B31" s="53">
        <f t="shared" si="0"/>
        <v>193054.24000000011</v>
      </c>
      <c r="C31" s="53">
        <v>967952.62</v>
      </c>
      <c r="D31" s="48">
        <v>1161006.8600000001</v>
      </c>
      <c r="E31" s="17"/>
      <c r="F31" s="53">
        <f t="shared" si="1"/>
        <v>255229.26</v>
      </c>
      <c r="G31" s="53">
        <v>0</v>
      </c>
      <c r="H31" s="53">
        <v>-131184.49</v>
      </c>
      <c r="I31" s="56">
        <v>955630.56</v>
      </c>
      <c r="J31" s="56">
        <v>1079675.33</v>
      </c>
      <c r="K31" s="17"/>
      <c r="L31" s="53">
        <f t="shared" si="2"/>
        <v>-62175.019999999902</v>
      </c>
      <c r="M31" s="56">
        <f t="shared" si="3"/>
        <v>0</v>
      </c>
      <c r="N31" s="56">
        <f t="shared" si="4"/>
        <v>143506.54999999993</v>
      </c>
      <c r="O31" s="56">
        <f t="shared" si="5"/>
        <v>81331.530000000028</v>
      </c>
      <c r="P31" s="17"/>
      <c r="Q31" s="56">
        <v>1508401.44</v>
      </c>
      <c r="R31" s="56">
        <f t="shared" si="6"/>
        <v>1589732.97</v>
      </c>
      <c r="S31" s="56">
        <v>496661.576</v>
      </c>
      <c r="T31" s="67">
        <f t="shared" si="7"/>
        <v>1093071.3939999999</v>
      </c>
      <c r="V31" s="33"/>
      <c r="W31" s="35"/>
    </row>
    <row r="32" spans="1:23" x14ac:dyDescent="0.25">
      <c r="A32" s="40" t="s">
        <v>13</v>
      </c>
      <c r="B32" s="53">
        <f t="shared" si="0"/>
        <v>188280.64</v>
      </c>
      <c r="C32" s="53">
        <v>699486.01</v>
      </c>
      <c r="D32" s="48">
        <v>887766.65</v>
      </c>
      <c r="E32" s="17"/>
      <c r="F32" s="53">
        <f t="shared" si="1"/>
        <v>148082.56999999995</v>
      </c>
      <c r="G32" s="53">
        <v>0</v>
      </c>
      <c r="H32" s="53">
        <v>-94833.87</v>
      </c>
      <c r="I32" s="56">
        <v>685628.06</v>
      </c>
      <c r="J32" s="56">
        <v>738876.76</v>
      </c>
      <c r="K32" s="17"/>
      <c r="L32" s="53">
        <f t="shared" si="2"/>
        <v>40198.070000000065</v>
      </c>
      <c r="M32" s="56">
        <f t="shared" si="3"/>
        <v>0</v>
      </c>
      <c r="N32" s="56">
        <f t="shared" si="4"/>
        <v>108691.81999999995</v>
      </c>
      <c r="O32" s="56">
        <f t="shared" si="5"/>
        <v>148889.89000000001</v>
      </c>
      <c r="P32" s="17"/>
      <c r="Q32" s="56">
        <v>1403080.5400000003</v>
      </c>
      <c r="R32" s="56">
        <f t="shared" si="6"/>
        <v>1551970.4300000002</v>
      </c>
      <c r="S32" s="56">
        <v>389375.72750000004</v>
      </c>
      <c r="T32" s="66">
        <f t="shared" si="7"/>
        <v>1162594.7025000001</v>
      </c>
      <c r="V32" s="33"/>
      <c r="W32" s="35"/>
    </row>
    <row r="33" spans="1:23" s="3" customFormat="1" x14ac:dyDescent="0.25">
      <c r="A33" s="40" t="s">
        <v>22</v>
      </c>
      <c r="B33" s="53">
        <f t="shared" si="0"/>
        <v>119588.39000000001</v>
      </c>
      <c r="C33" s="53">
        <v>485431.27</v>
      </c>
      <c r="D33" s="48">
        <v>605019.66</v>
      </c>
      <c r="E33" s="17"/>
      <c r="F33" s="53">
        <f t="shared" si="1"/>
        <v>166221.43000000005</v>
      </c>
      <c r="G33" s="53">
        <v>0</v>
      </c>
      <c r="H33" s="53">
        <v>-68904.27</v>
      </c>
      <c r="I33" s="56">
        <v>499134.74</v>
      </c>
      <c r="J33" s="56">
        <v>596451.9</v>
      </c>
      <c r="K33" s="17"/>
      <c r="L33" s="53">
        <f t="shared" si="2"/>
        <v>-46633.040000000037</v>
      </c>
      <c r="M33" s="56">
        <f t="shared" si="3"/>
        <v>0</v>
      </c>
      <c r="N33" s="56">
        <f t="shared" si="4"/>
        <v>55200.800000000032</v>
      </c>
      <c r="O33" s="56">
        <f t="shared" si="5"/>
        <v>8567.7599999999948</v>
      </c>
      <c r="P33" s="17"/>
      <c r="Q33" s="56">
        <v>1154743.78</v>
      </c>
      <c r="R33" s="56">
        <f>Q33+O33</f>
        <v>1163311.54</v>
      </c>
      <c r="S33" s="56">
        <v>250363</v>
      </c>
      <c r="T33" s="67">
        <f t="shared" si="7"/>
        <v>912948.54</v>
      </c>
      <c r="V33" s="33"/>
      <c r="W33" s="35"/>
    </row>
    <row r="34" spans="1:23" x14ac:dyDescent="0.25">
      <c r="A34" s="40" t="s">
        <v>14</v>
      </c>
      <c r="B34" s="53">
        <f t="shared" si="0"/>
        <v>144453.21999999997</v>
      </c>
      <c r="C34" s="53">
        <v>926486.98</v>
      </c>
      <c r="D34" s="48">
        <v>1070940.2</v>
      </c>
      <c r="E34" s="17"/>
      <c r="F34" s="53">
        <f t="shared" si="1"/>
        <v>191228.38999999996</v>
      </c>
      <c r="G34" s="53">
        <v>0</v>
      </c>
      <c r="H34" s="53">
        <v>-119014.04</v>
      </c>
      <c r="I34" s="56">
        <v>871965.52</v>
      </c>
      <c r="J34" s="56">
        <v>944179.87</v>
      </c>
      <c r="K34" s="17"/>
      <c r="L34" s="53">
        <f t="shared" si="2"/>
        <v>-46775.169999999984</v>
      </c>
      <c r="M34" s="56">
        <f t="shared" si="3"/>
        <v>0</v>
      </c>
      <c r="N34" s="56">
        <f t="shared" si="4"/>
        <v>173535.49999999994</v>
      </c>
      <c r="O34" s="56">
        <f t="shared" si="5"/>
        <v>126760.32999999996</v>
      </c>
      <c r="P34" s="17"/>
      <c r="Q34" s="56">
        <v>983801.45</v>
      </c>
      <c r="R34" s="56">
        <f t="shared" si="6"/>
        <v>1110561.7799999998</v>
      </c>
      <c r="S34" s="56">
        <v>219309.60410000006</v>
      </c>
      <c r="T34" s="66">
        <f t="shared" si="7"/>
        <v>891252.17589999968</v>
      </c>
      <c r="V34" s="33"/>
      <c r="W34" s="35"/>
    </row>
    <row r="35" spans="1:23" s="3" customFormat="1" x14ac:dyDescent="0.25">
      <c r="A35" s="40" t="s">
        <v>15</v>
      </c>
      <c r="B35" s="53">
        <f t="shared" si="0"/>
        <v>260198</v>
      </c>
      <c r="C35" s="53">
        <v>1372215.16</v>
      </c>
      <c r="D35" s="48">
        <v>1632413.16</v>
      </c>
      <c r="E35" s="17"/>
      <c r="F35" s="53">
        <f t="shared" si="1"/>
        <v>593664.68999999994</v>
      </c>
      <c r="G35" s="53">
        <v>0</v>
      </c>
      <c r="H35" s="53">
        <v>-142450.22</v>
      </c>
      <c r="I35" s="56">
        <v>1000289.24</v>
      </c>
      <c r="J35" s="56">
        <v>1451503.71</v>
      </c>
      <c r="K35" s="17"/>
      <c r="L35" s="53">
        <f t="shared" si="2"/>
        <v>-333466.68999999994</v>
      </c>
      <c r="M35" s="56">
        <f t="shared" si="3"/>
        <v>0</v>
      </c>
      <c r="N35" s="56">
        <f t="shared" si="4"/>
        <v>514376.1399999999</v>
      </c>
      <c r="O35" s="56">
        <f t="shared" si="5"/>
        <v>180909.44999999995</v>
      </c>
      <c r="P35" s="17"/>
      <c r="Q35" s="56">
        <v>2686662.8100000005</v>
      </c>
      <c r="R35" s="56">
        <f t="shared" si="6"/>
        <v>2867572.2600000007</v>
      </c>
      <c r="S35" s="56">
        <v>730750.8</v>
      </c>
      <c r="T35" s="67">
        <f t="shared" si="7"/>
        <v>2136821.4600000009</v>
      </c>
      <c r="V35" s="33"/>
      <c r="W35" s="35"/>
    </row>
    <row r="36" spans="1:23" x14ac:dyDescent="0.25">
      <c r="A36" s="40" t="s">
        <v>16</v>
      </c>
      <c r="B36" s="53">
        <f t="shared" si="0"/>
        <v>143207.18999999994</v>
      </c>
      <c r="C36" s="53">
        <v>800770.91</v>
      </c>
      <c r="D36" s="48">
        <v>943978.1</v>
      </c>
      <c r="E36" s="17"/>
      <c r="F36" s="53">
        <f t="shared" si="1"/>
        <v>139301.20000000004</v>
      </c>
      <c r="G36" s="53">
        <v>0</v>
      </c>
      <c r="H36" s="53">
        <v>-92363.4</v>
      </c>
      <c r="I36" s="56">
        <v>644819.43999999994</v>
      </c>
      <c r="J36" s="56">
        <v>691757.24</v>
      </c>
      <c r="K36" s="17"/>
      <c r="L36" s="53">
        <f t="shared" si="2"/>
        <v>3905.9899999999034</v>
      </c>
      <c r="M36" s="56">
        <f t="shared" si="3"/>
        <v>0</v>
      </c>
      <c r="N36" s="56">
        <f t="shared" si="4"/>
        <v>248314.87000000008</v>
      </c>
      <c r="O36" s="56">
        <f t="shared" si="5"/>
        <v>252220.86</v>
      </c>
      <c r="P36" s="17"/>
      <c r="Q36" s="56">
        <v>870414.32</v>
      </c>
      <c r="R36" s="56">
        <f t="shared" si="6"/>
        <v>1122635.18</v>
      </c>
      <c r="S36" s="56">
        <v>305968.09500000003</v>
      </c>
      <c r="T36" s="66">
        <f t="shared" si="7"/>
        <v>816667.08499999996</v>
      </c>
      <c r="V36" s="33"/>
      <c r="W36" s="35"/>
    </row>
    <row r="37" spans="1:23" x14ac:dyDescent="0.25">
      <c r="A37" s="40" t="s">
        <v>17</v>
      </c>
      <c r="B37" s="53">
        <f t="shared" si="0"/>
        <v>17336.680000000008</v>
      </c>
      <c r="C37" s="53">
        <v>61004.39</v>
      </c>
      <c r="D37" s="48">
        <v>78341.070000000007</v>
      </c>
      <c r="E37" s="17"/>
      <c r="F37" s="53">
        <f t="shared" si="1"/>
        <v>18090.750000000007</v>
      </c>
      <c r="G37" s="53">
        <v>0</v>
      </c>
      <c r="H37" s="53">
        <v>-8230.1200000000008</v>
      </c>
      <c r="I37" s="56">
        <v>59668.36</v>
      </c>
      <c r="J37" s="56">
        <v>69528.990000000005</v>
      </c>
      <c r="K37" s="17"/>
      <c r="L37" s="53">
        <f t="shared" si="2"/>
        <v>-754.06999999999971</v>
      </c>
      <c r="M37" s="56">
        <f t="shared" si="3"/>
        <v>0</v>
      </c>
      <c r="N37" s="56">
        <f t="shared" si="4"/>
        <v>9566.15</v>
      </c>
      <c r="O37" s="56">
        <f t="shared" si="5"/>
        <v>8812.08</v>
      </c>
      <c r="P37" s="17"/>
      <c r="Q37" s="56">
        <v>74938.040000000008</v>
      </c>
      <c r="R37" s="56">
        <f t="shared" si="6"/>
        <v>83750.12000000001</v>
      </c>
      <c r="S37" s="56">
        <v>9210.5</v>
      </c>
      <c r="T37" s="67">
        <f t="shared" si="7"/>
        <v>74539.62000000001</v>
      </c>
      <c r="V37" s="33"/>
      <c r="W37" s="35"/>
    </row>
    <row r="38" spans="1:23" x14ac:dyDescent="0.25">
      <c r="A38" s="40" t="s">
        <v>18</v>
      </c>
      <c r="B38" s="53">
        <f t="shared" si="0"/>
        <v>54600.610000000015</v>
      </c>
      <c r="C38" s="53">
        <v>177460.96</v>
      </c>
      <c r="D38" s="48">
        <v>232061.57</v>
      </c>
      <c r="E38" s="17"/>
      <c r="F38" s="53">
        <f t="shared" si="1"/>
        <v>63763.620000000024</v>
      </c>
      <c r="G38" s="53">
        <v>0</v>
      </c>
      <c r="H38" s="53">
        <v>-21576.19</v>
      </c>
      <c r="I38" s="56">
        <v>159196.32999999999</v>
      </c>
      <c r="J38" s="56">
        <v>201383.76</v>
      </c>
      <c r="K38" s="17"/>
      <c r="L38" s="53">
        <f t="shared" si="2"/>
        <v>-9163.0100000000093</v>
      </c>
      <c r="M38" s="56">
        <f t="shared" si="3"/>
        <v>0</v>
      </c>
      <c r="N38" s="56">
        <f t="shared" si="4"/>
        <v>39840.820000000007</v>
      </c>
      <c r="O38" s="56">
        <f t="shared" si="5"/>
        <v>30677.809999999998</v>
      </c>
      <c r="P38" s="17"/>
      <c r="Q38" s="56">
        <v>369104.4</v>
      </c>
      <c r="R38" s="56">
        <f t="shared" si="6"/>
        <v>399782.21</v>
      </c>
      <c r="S38" s="64">
        <v>106110.1</v>
      </c>
      <c r="T38" s="66">
        <f t="shared" si="7"/>
        <v>293672.11</v>
      </c>
      <c r="V38" s="33"/>
      <c r="W38" s="35"/>
    </row>
    <row r="39" spans="1:23" x14ac:dyDescent="0.25">
      <c r="A39" s="40" t="s">
        <v>19</v>
      </c>
      <c r="B39" s="53">
        <f t="shared" si="0"/>
        <v>260481.47999999998</v>
      </c>
      <c r="C39" s="53">
        <v>1125877.96</v>
      </c>
      <c r="D39" s="48">
        <v>1386359.44</v>
      </c>
      <c r="E39" s="17"/>
      <c r="F39" s="53">
        <f t="shared" si="1"/>
        <v>320036.91000000021</v>
      </c>
      <c r="G39" s="53">
        <v>0</v>
      </c>
      <c r="H39" s="53">
        <v>-153558.69</v>
      </c>
      <c r="I39" s="56">
        <v>1116401.8799999999</v>
      </c>
      <c r="J39" s="56">
        <v>1282880.1000000001</v>
      </c>
      <c r="K39" s="17"/>
      <c r="L39" s="53">
        <f t="shared" si="2"/>
        <v>-59555.430000000226</v>
      </c>
      <c r="M39" s="56">
        <f t="shared" si="3"/>
        <v>0</v>
      </c>
      <c r="N39" s="56">
        <f t="shared" si="4"/>
        <v>163034.77000000008</v>
      </c>
      <c r="O39" s="56">
        <f t="shared" si="5"/>
        <v>103479.33999999985</v>
      </c>
      <c r="P39" s="17"/>
      <c r="Q39" s="56">
        <v>2029818.6400000001</v>
      </c>
      <c r="R39" s="56">
        <f t="shared" si="6"/>
        <v>2133297.98</v>
      </c>
      <c r="S39" s="61">
        <v>631030.32499999995</v>
      </c>
      <c r="T39" s="66">
        <f>R39-S39</f>
        <v>1502267.655</v>
      </c>
      <c r="V39" s="33"/>
      <c r="W39" s="35"/>
    </row>
    <row r="40" spans="1:23" x14ac:dyDescent="0.25">
      <c r="A40" s="40" t="s">
        <v>47</v>
      </c>
      <c r="B40" s="53">
        <f t="shared" si="0"/>
        <v>33919.440000000002</v>
      </c>
      <c r="C40" s="56">
        <v>196110</v>
      </c>
      <c r="D40" s="49">
        <v>230029.44</v>
      </c>
      <c r="E40" s="17"/>
      <c r="F40" s="53">
        <f t="shared" si="1"/>
        <v>25270.28000000001</v>
      </c>
      <c r="G40" s="53">
        <v>0</v>
      </c>
      <c r="H40" s="53">
        <v>-20973.24</v>
      </c>
      <c r="I40" s="56">
        <v>152056.01999999999</v>
      </c>
      <c r="J40" s="56">
        <v>156353.06</v>
      </c>
      <c r="K40" s="17"/>
      <c r="L40" s="53">
        <f t="shared" si="2"/>
        <v>8649.1599999999926</v>
      </c>
      <c r="M40" s="56">
        <f t="shared" si="3"/>
        <v>0</v>
      </c>
      <c r="N40" s="56">
        <f t="shared" si="4"/>
        <v>65027.220000000016</v>
      </c>
      <c r="O40" s="56">
        <f t="shared" si="5"/>
        <v>73676.38</v>
      </c>
      <c r="P40" s="17"/>
      <c r="Q40" s="56">
        <v>493564.17</v>
      </c>
      <c r="R40" s="56">
        <f t="shared" si="6"/>
        <v>567240.55000000005</v>
      </c>
      <c r="S40" s="62">
        <v>41590.1</v>
      </c>
      <c r="T40" s="67">
        <f t="shared" si="7"/>
        <v>525650.45000000007</v>
      </c>
      <c r="V40" s="34"/>
      <c r="W40" s="35"/>
    </row>
    <row r="41" spans="1:23" x14ac:dyDescent="0.25">
      <c r="A41" s="40" t="s">
        <v>20</v>
      </c>
      <c r="B41" s="53">
        <f t="shared" si="0"/>
        <v>25928.22</v>
      </c>
      <c r="C41" s="56">
        <v>188140</v>
      </c>
      <c r="D41" s="49">
        <v>214068.22</v>
      </c>
      <c r="E41" s="17"/>
      <c r="F41" s="53">
        <f t="shared" si="1"/>
        <v>42114.050000000017</v>
      </c>
      <c r="G41" s="53">
        <v>0</v>
      </c>
      <c r="H41" s="53">
        <v>-22071.63</v>
      </c>
      <c r="I41" s="56">
        <v>160268.4</v>
      </c>
      <c r="J41" s="56">
        <v>180310.82</v>
      </c>
      <c r="K41" s="17"/>
      <c r="L41" s="53">
        <f t="shared" si="2"/>
        <v>-16185.830000000016</v>
      </c>
      <c r="M41" s="56">
        <f t="shared" si="3"/>
        <v>0</v>
      </c>
      <c r="N41" s="56">
        <f t="shared" si="4"/>
        <v>49943.23000000001</v>
      </c>
      <c r="O41" s="56">
        <f t="shared" si="5"/>
        <v>33757.399999999994</v>
      </c>
      <c r="P41" s="17"/>
      <c r="Q41" s="56">
        <v>365509.77</v>
      </c>
      <c r="R41" s="56">
        <f t="shared" si="6"/>
        <v>399267.17000000004</v>
      </c>
      <c r="S41" s="61">
        <v>95566.685000000012</v>
      </c>
      <c r="T41" s="66">
        <f t="shared" si="7"/>
        <v>303700.48500000004</v>
      </c>
      <c r="U41" t="s">
        <v>48</v>
      </c>
      <c r="V41" s="33"/>
      <c r="W41" s="35"/>
    </row>
    <row r="42" spans="1:23" x14ac:dyDescent="0.25">
      <c r="A42" s="40" t="s">
        <v>26</v>
      </c>
      <c r="B42" s="53">
        <f t="shared" si="0"/>
        <v>104118.47999999998</v>
      </c>
      <c r="C42" s="53">
        <v>589061.35</v>
      </c>
      <c r="D42" s="48">
        <v>693179.83</v>
      </c>
      <c r="E42" s="17"/>
      <c r="F42" s="53">
        <f t="shared" si="1"/>
        <v>120301.91999999998</v>
      </c>
      <c r="G42" s="53">
        <v>0</v>
      </c>
      <c r="H42" s="53">
        <v>-63440.37</v>
      </c>
      <c r="I42" s="56">
        <v>439144.76</v>
      </c>
      <c r="J42" s="56">
        <v>496006.31</v>
      </c>
      <c r="K42" s="17"/>
      <c r="L42" s="53">
        <f t="shared" si="2"/>
        <v>-16183.440000000002</v>
      </c>
      <c r="M42" s="56">
        <f t="shared" si="3"/>
        <v>0</v>
      </c>
      <c r="N42" s="56">
        <f t="shared" si="4"/>
        <v>213356.95999999996</v>
      </c>
      <c r="O42" s="56">
        <f t="shared" si="5"/>
        <v>197173.51999999996</v>
      </c>
      <c r="P42" s="17"/>
      <c r="Q42" s="56">
        <v>869537.79999999993</v>
      </c>
      <c r="R42" s="56">
        <f t="shared" si="6"/>
        <v>1066711.3199999998</v>
      </c>
      <c r="S42" s="56">
        <v>254187.3</v>
      </c>
      <c r="T42" s="66">
        <f>R42-S42</f>
        <v>812524.01999999979</v>
      </c>
      <c r="V42" s="33"/>
      <c r="W42" s="35"/>
    </row>
    <row r="43" spans="1:23" x14ac:dyDescent="0.25">
      <c r="A43" s="44" t="s">
        <v>39</v>
      </c>
      <c r="B43" s="54">
        <f>SUM(B6:B42)</f>
        <v>4902021.7800000012</v>
      </c>
      <c r="C43" s="54">
        <f>SUM(C6:C42)</f>
        <v>30830238.440000009</v>
      </c>
      <c r="D43" s="55">
        <f>SUM(D6:D42)</f>
        <v>35732260.219999991</v>
      </c>
      <c r="E43" s="18"/>
      <c r="F43" s="54">
        <f>SUM(F6:F42)</f>
        <v>7455681.3499999978</v>
      </c>
      <c r="G43" s="54">
        <f>SUM(G6:G42)</f>
        <v>0</v>
      </c>
      <c r="H43" s="54">
        <f>SUM(H6:H42)</f>
        <v>-2870680.4400000004</v>
      </c>
      <c r="I43" s="46">
        <f>SUM(I6:I42)</f>
        <v>27551005.899999995</v>
      </c>
      <c r="J43" s="46">
        <f>SUM(J6:J42)</f>
        <v>32136006.809999999</v>
      </c>
      <c r="K43" s="18"/>
      <c r="L43" s="54">
        <f>SUM(L6:L42)</f>
        <v>-2553659.5699999994</v>
      </c>
      <c r="M43" s="46">
        <f>SUM(M6:M42)</f>
        <v>0</v>
      </c>
      <c r="N43" s="46">
        <f>SUM(N6:N42)</f>
        <v>6149912.9800000004</v>
      </c>
      <c r="O43" s="46">
        <f>SUM(O6:O42)</f>
        <v>3596253.41</v>
      </c>
      <c r="P43" s="18"/>
      <c r="Q43" s="46">
        <f>SUM(Q6:Q42)</f>
        <v>39443596.774800003</v>
      </c>
      <c r="R43" s="46">
        <f>SUM(R6:R42)</f>
        <v>43039850.184799992</v>
      </c>
      <c r="S43" s="46">
        <f>SUM(S6:S42)</f>
        <v>15171934.005872</v>
      </c>
      <c r="T43" s="46">
        <f>SUM(T6:T42)</f>
        <v>27867916.178927999</v>
      </c>
      <c r="V43" s="33"/>
    </row>
    <row r="44" spans="1:23" ht="15.6" thickBot="1" x14ac:dyDescent="0.3">
      <c r="A44" s="42" t="s">
        <v>49</v>
      </c>
      <c r="B44" s="53">
        <f>D44-C44</f>
        <v>172314.42000000004</v>
      </c>
      <c r="C44" s="57">
        <f>280610+137472.74</f>
        <v>418082.74</v>
      </c>
      <c r="D44" s="50">
        <f>291550+1.32+298845.84</f>
        <v>590397.16</v>
      </c>
      <c r="E44" s="17"/>
      <c r="F44" s="53">
        <f>J44-I44-H44-G44</f>
        <v>235305.45999999996</v>
      </c>
      <c r="G44" s="53">
        <v>0</v>
      </c>
      <c r="H44" s="53">
        <v>-17552.740000000002</v>
      </c>
      <c r="I44" s="56">
        <f>187476.77+120472.75</f>
        <v>307949.52</v>
      </c>
      <c r="J44" s="56">
        <f>187476.77+338225.47</f>
        <v>525702.24</v>
      </c>
      <c r="K44" s="17"/>
      <c r="L44" s="53">
        <f>B44-F44</f>
        <v>-62991.039999999921</v>
      </c>
      <c r="M44" s="56">
        <f>-G44</f>
        <v>0</v>
      </c>
      <c r="N44" s="56">
        <f>C44-I44-H44</f>
        <v>127685.95999999998</v>
      </c>
      <c r="O44" s="56">
        <f>L44+M44+N44</f>
        <v>64694.920000000056</v>
      </c>
      <c r="P44" s="17"/>
      <c r="Q44" s="56">
        <v>3991280.91</v>
      </c>
      <c r="R44" s="56">
        <f>Q44+O44</f>
        <v>4055975.83</v>
      </c>
      <c r="S44" s="65" t="s">
        <v>43</v>
      </c>
      <c r="T44" s="69" t="s">
        <v>43</v>
      </c>
      <c r="V44" s="33"/>
    </row>
    <row r="45" spans="1:23" ht="15.6" thickBot="1" x14ac:dyDescent="0.3">
      <c r="A45" s="45" t="s">
        <v>38</v>
      </c>
      <c r="B45" s="19">
        <f>B43+B44</f>
        <v>5074336.2000000011</v>
      </c>
      <c r="C45" s="19">
        <f>C43+C44</f>
        <v>31248321.180000007</v>
      </c>
      <c r="D45" s="20">
        <f>D43+D44</f>
        <v>36322657.379999988</v>
      </c>
      <c r="E45" s="18"/>
      <c r="F45" s="19">
        <f>F43+F44</f>
        <v>7690986.8099999977</v>
      </c>
      <c r="G45" s="19">
        <f>G43+G44</f>
        <v>0</v>
      </c>
      <c r="H45" s="19">
        <f>H43+H44</f>
        <v>-2888233.1800000006</v>
      </c>
      <c r="I45" s="19">
        <f>I43+I44</f>
        <v>27858955.419999994</v>
      </c>
      <c r="J45" s="19">
        <f>J43+J44</f>
        <v>32661709.049999997</v>
      </c>
      <c r="K45" s="18"/>
      <c r="L45" s="19">
        <f>L43+L44</f>
        <v>-2616650.6099999994</v>
      </c>
      <c r="M45" s="19">
        <f>M43+M44</f>
        <v>0</v>
      </c>
      <c r="N45" s="19">
        <f>N43+N44</f>
        <v>6277598.9400000004</v>
      </c>
      <c r="O45" s="19">
        <f>O43+O44</f>
        <v>3660948.33</v>
      </c>
      <c r="P45" s="18"/>
      <c r="Q45" s="47">
        <f>Q43+Q44</f>
        <v>43434877.684799999</v>
      </c>
      <c r="R45" s="47">
        <f>R43+R44</f>
        <v>47095826.01479999</v>
      </c>
      <c r="S45" s="19">
        <f>S43+S44</f>
        <v>15171934.005872</v>
      </c>
      <c r="T45" s="19">
        <f>T43+T44</f>
        <v>27867916.178927999</v>
      </c>
      <c r="V45" s="33"/>
    </row>
    <row r="46" spans="1:23" s="29" customFormat="1" ht="13.8" x14ac:dyDescent="0.25">
      <c r="A46" s="25"/>
      <c r="B46" s="26"/>
      <c r="C46" s="26"/>
      <c r="D46" s="27"/>
      <c r="E46" s="26"/>
      <c r="F46" s="26"/>
      <c r="G46" s="26"/>
      <c r="H46" s="26"/>
      <c r="I46" s="27"/>
      <c r="J46" s="27"/>
      <c r="K46" s="27"/>
      <c r="L46" s="26"/>
      <c r="M46" s="28"/>
      <c r="N46" s="27"/>
      <c r="O46" s="28"/>
      <c r="P46" s="28"/>
      <c r="Q46" s="36"/>
      <c r="R46" s="37"/>
      <c r="S46" s="27"/>
      <c r="T46" s="27"/>
      <c r="V46" s="33"/>
    </row>
    <row r="47" spans="1:23" s="29" customFormat="1" ht="13.8" x14ac:dyDescent="0.25">
      <c r="A47" s="25"/>
      <c r="B47" s="27"/>
      <c r="C47" s="30"/>
      <c r="D47" s="30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27"/>
      <c r="Q47" s="27"/>
      <c r="R47" s="27"/>
      <c r="S47" s="27"/>
      <c r="T47" s="27"/>
      <c r="V47" s="33"/>
    </row>
    <row r="48" spans="1:23" x14ac:dyDescent="0.25">
      <c r="A48" s="11" t="s">
        <v>28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R48" s="14"/>
      <c r="S48" s="15"/>
      <c r="T48" s="15"/>
      <c r="V48" s="33"/>
    </row>
    <row r="49" spans="1:22" s="23" customFormat="1" ht="15.6" x14ac:dyDescent="0.3">
      <c r="A49" s="24" t="s">
        <v>57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2"/>
      <c r="T49" s="12"/>
      <c r="V49" s="33"/>
    </row>
    <row r="50" spans="1:22" s="23" customFormat="1" ht="15.6" x14ac:dyDescent="0.3">
      <c r="A50" s="24" t="s">
        <v>63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2"/>
      <c r="T50" s="12"/>
      <c r="V50" s="33"/>
    </row>
    <row r="51" spans="1:22" x14ac:dyDescent="0.25">
      <c r="A51" s="1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4"/>
      <c r="R51" s="14"/>
      <c r="S51" s="15"/>
      <c r="T51" s="15"/>
      <c r="V51" s="33"/>
    </row>
    <row r="52" spans="1:22" x14ac:dyDescent="0.25">
      <c r="A52" s="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4"/>
      <c r="R52" s="14"/>
      <c r="S52" s="15"/>
      <c r="T52" s="15"/>
      <c r="V52" s="33"/>
    </row>
    <row r="53" spans="1:22" x14ac:dyDescent="0.25">
      <c r="A53" s="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4"/>
      <c r="R53" s="14"/>
      <c r="S53" s="15"/>
      <c r="T53" s="15"/>
    </row>
    <row r="54" spans="1:22" x14ac:dyDescent="0.25">
      <c r="A54" s="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5"/>
      <c r="R54" s="15"/>
      <c r="S54" s="15"/>
      <c r="T54" s="15"/>
      <c r="V54" s="33"/>
    </row>
    <row r="55" spans="1:22" x14ac:dyDescent="0.25">
      <c r="A55" s="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5"/>
      <c r="R55" s="15"/>
      <c r="S55" s="15"/>
      <c r="T55" s="15"/>
    </row>
    <row r="56" spans="1:22" x14ac:dyDescent="0.25">
      <c r="A56" s="9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5"/>
      <c r="R56" s="15"/>
      <c r="S56" s="15"/>
      <c r="T56" s="15"/>
    </row>
    <row r="57" spans="1:22" x14ac:dyDescent="0.25">
      <c r="A57" s="9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5"/>
      <c r="R57" s="15"/>
      <c r="S57" s="15"/>
      <c r="T57" s="15"/>
    </row>
    <row r="58" spans="1:22" x14ac:dyDescent="0.25">
      <c r="A58" s="9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5"/>
      <c r="R58" s="15"/>
      <c r="S58" s="15"/>
      <c r="T58" s="15"/>
    </row>
    <row r="59" spans="1:22" x14ac:dyDescent="0.25">
      <c r="A59" s="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5"/>
      <c r="R59" s="15"/>
      <c r="S59" s="15"/>
      <c r="T59" s="15"/>
    </row>
    <row r="60" spans="1:22" x14ac:dyDescent="0.25">
      <c r="A60" s="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5"/>
      <c r="R60" s="15"/>
      <c r="S60" s="15"/>
      <c r="T60" s="15"/>
    </row>
    <row r="61" spans="1:22" x14ac:dyDescent="0.25">
      <c r="A61" s="9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5"/>
      <c r="R61" s="15"/>
      <c r="S61" s="15"/>
      <c r="T61" s="15"/>
    </row>
    <row r="62" spans="1:22" x14ac:dyDescent="0.25">
      <c r="A62" s="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5"/>
      <c r="R62" s="15"/>
      <c r="S62" s="15"/>
      <c r="T62" s="15"/>
    </row>
    <row r="63" spans="1:22" x14ac:dyDescent="0.25">
      <c r="A63" s="9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"/>
      <c r="R63" s="15"/>
      <c r="S63" s="15"/>
      <c r="T63" s="15"/>
    </row>
    <row r="64" spans="1:22" x14ac:dyDescent="0.25">
      <c r="A64" s="9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5"/>
      <c r="R64" s="15"/>
      <c r="S64" s="15"/>
      <c r="T64" s="15"/>
    </row>
    <row r="65" spans="1:20" x14ac:dyDescent="0.25">
      <c r="A65" s="9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5"/>
      <c r="R65" s="15"/>
      <c r="S65" s="15"/>
      <c r="T65" s="15"/>
    </row>
    <row r="66" spans="1:20" x14ac:dyDescent="0.25">
      <c r="A66" s="9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5"/>
      <c r="R66" s="15"/>
      <c r="S66" s="15"/>
      <c r="T66" s="15"/>
    </row>
    <row r="67" spans="1:20" x14ac:dyDescent="0.25">
      <c r="A67" s="9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5"/>
      <c r="R67" s="15"/>
      <c r="S67" s="15"/>
      <c r="T67" s="15"/>
    </row>
    <row r="68" spans="1:20" x14ac:dyDescent="0.25">
      <c r="A68" s="9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5"/>
      <c r="R68" s="15"/>
      <c r="S68" s="15"/>
      <c r="T68" s="15"/>
    </row>
    <row r="69" spans="1:20" x14ac:dyDescent="0.25">
      <c r="A69" s="9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5"/>
      <c r="R69" s="15"/>
      <c r="S69" s="15"/>
      <c r="T69" s="15"/>
    </row>
    <row r="70" spans="1:20" x14ac:dyDescent="0.25">
      <c r="A70" s="9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"/>
      <c r="R70" s="15"/>
      <c r="S70" s="15"/>
      <c r="T70" s="15"/>
    </row>
    <row r="71" spans="1:20" x14ac:dyDescent="0.25">
      <c r="A71" s="9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5"/>
      <c r="R71" s="15"/>
      <c r="S71" s="15"/>
      <c r="T71" s="15"/>
    </row>
    <row r="72" spans="1:20" x14ac:dyDescent="0.25">
      <c r="A72" s="9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5"/>
      <c r="R72" s="15"/>
      <c r="S72" s="15"/>
      <c r="T72" s="15"/>
    </row>
    <row r="73" spans="1:20" x14ac:dyDescent="0.25">
      <c r="A73" s="9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5"/>
      <c r="R73" s="15"/>
      <c r="S73" s="15"/>
      <c r="T73" s="15"/>
    </row>
    <row r="74" spans="1:20" x14ac:dyDescent="0.25">
      <c r="A74" s="9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"/>
      <c r="R74" s="15"/>
      <c r="S74" s="15"/>
      <c r="T74" s="15"/>
    </row>
    <row r="75" spans="1:20" x14ac:dyDescent="0.25">
      <c r="A75" s="9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5"/>
      <c r="R75" s="15"/>
      <c r="S75" s="15"/>
      <c r="T75" s="15"/>
    </row>
    <row r="76" spans="1:20" x14ac:dyDescent="0.25">
      <c r="A76" s="9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5"/>
      <c r="R76" s="15"/>
      <c r="S76" s="15"/>
      <c r="T76" s="15"/>
    </row>
    <row r="77" spans="1:2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3"/>
      <c r="R77" s="3"/>
      <c r="S77" s="3"/>
      <c r="T77" s="3"/>
    </row>
    <row r="78" spans="1:2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3"/>
      <c r="R78" s="3"/>
      <c r="S78" s="3"/>
      <c r="T78" s="3"/>
    </row>
    <row r="79" spans="1:2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3"/>
      <c r="R79" s="3"/>
      <c r="S79" s="3"/>
      <c r="T79" s="3"/>
    </row>
    <row r="80" spans="1:2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3"/>
      <c r="R80" s="3"/>
      <c r="S80" s="3"/>
      <c r="T80" s="3"/>
    </row>
    <row r="81" spans="1:2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3"/>
      <c r="R81" s="3"/>
      <c r="S81" s="3"/>
      <c r="T81" s="3"/>
    </row>
    <row r="82" spans="1:20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3"/>
      <c r="R82" s="3"/>
      <c r="S82" s="3"/>
      <c r="T82" s="3"/>
    </row>
    <row r="83" spans="1:20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3"/>
      <c r="R83" s="3"/>
      <c r="S83" s="3"/>
      <c r="T83" s="3"/>
    </row>
    <row r="84" spans="1:20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3"/>
      <c r="R84" s="3"/>
      <c r="S84" s="3"/>
      <c r="T84" s="3"/>
    </row>
    <row r="85" spans="1:20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3"/>
      <c r="R85" s="3"/>
      <c r="S85" s="3"/>
      <c r="T85" s="3"/>
    </row>
    <row r="86" spans="1:20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3"/>
      <c r="R86" s="3"/>
      <c r="S86" s="3"/>
      <c r="T86" s="3"/>
    </row>
    <row r="87" spans="1:20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3"/>
      <c r="R87" s="3"/>
      <c r="S87" s="3"/>
      <c r="T87" s="3"/>
    </row>
    <row r="88" spans="1:20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3"/>
      <c r="R88" s="3"/>
      <c r="S88" s="3"/>
      <c r="T88" s="3"/>
    </row>
    <row r="89" spans="1:20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3"/>
      <c r="R89" s="3"/>
      <c r="S89" s="3"/>
      <c r="T89" s="3"/>
    </row>
    <row r="90" spans="1:2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3"/>
      <c r="R90" s="3"/>
      <c r="S90" s="3"/>
      <c r="T90" s="3"/>
    </row>
    <row r="91" spans="1:20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3"/>
      <c r="R91" s="3"/>
      <c r="S91" s="3"/>
      <c r="T91" s="3"/>
    </row>
    <row r="92" spans="1:20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3"/>
      <c r="R92" s="3"/>
      <c r="S92" s="3"/>
      <c r="T92" s="3"/>
    </row>
    <row r="93" spans="1:20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3"/>
      <c r="R93" s="3"/>
      <c r="S93" s="3"/>
      <c r="T93" s="3"/>
    </row>
    <row r="94" spans="1:20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3"/>
      <c r="R94" s="3"/>
      <c r="S94" s="3"/>
      <c r="T94" s="3"/>
    </row>
    <row r="95" spans="1:2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3"/>
      <c r="R95" s="3"/>
      <c r="S95" s="3"/>
      <c r="T95" s="3"/>
    </row>
    <row r="96" spans="1:20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3"/>
      <c r="R96" s="3"/>
      <c r="S96" s="3"/>
      <c r="T96" s="3"/>
    </row>
    <row r="97" spans="1:2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3"/>
      <c r="R97" s="3"/>
      <c r="S97" s="3"/>
      <c r="T97" s="3"/>
    </row>
    <row r="98" spans="1:2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3"/>
      <c r="R98" s="3"/>
      <c r="S98" s="3"/>
      <c r="T98" s="3"/>
    </row>
    <row r="99" spans="1:20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3"/>
      <c r="R99" s="3"/>
      <c r="S99" s="3"/>
      <c r="T99" s="3"/>
    </row>
    <row r="100" spans="1:2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3"/>
      <c r="R100" s="3"/>
      <c r="S100" s="3"/>
      <c r="T100" s="3"/>
    </row>
    <row r="101" spans="1:20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3"/>
      <c r="R101" s="3"/>
      <c r="S101" s="3"/>
      <c r="T101" s="3"/>
    </row>
    <row r="102" spans="1:2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3"/>
      <c r="R102" s="3"/>
      <c r="S102" s="3"/>
      <c r="T102" s="3"/>
    </row>
    <row r="103" spans="1:20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3"/>
      <c r="R103" s="3"/>
      <c r="S103" s="3"/>
      <c r="T103" s="3"/>
    </row>
    <row r="104" spans="1:2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3"/>
      <c r="R104" s="3"/>
      <c r="S104" s="3"/>
      <c r="T104" s="3"/>
    </row>
    <row r="105" spans="1:20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3"/>
      <c r="R105" s="3"/>
      <c r="S105" s="3"/>
      <c r="T105" s="3"/>
    </row>
    <row r="106" spans="1:2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3"/>
      <c r="R106" s="3"/>
      <c r="S106" s="3"/>
      <c r="T106" s="3"/>
    </row>
    <row r="107" spans="1:2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3"/>
      <c r="R107" s="3"/>
      <c r="S107" s="3"/>
      <c r="T107" s="3"/>
    </row>
    <row r="108" spans="1:2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3"/>
      <c r="R108" s="3"/>
      <c r="S108" s="3"/>
      <c r="T108" s="3"/>
    </row>
    <row r="109" spans="1:2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3"/>
      <c r="R109" s="3"/>
      <c r="S109" s="3"/>
      <c r="T109" s="3"/>
    </row>
    <row r="110" spans="1:2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3"/>
      <c r="R110" s="3"/>
      <c r="S110" s="3"/>
      <c r="T110" s="3"/>
    </row>
    <row r="111" spans="1:2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3"/>
      <c r="R111" s="3"/>
      <c r="S111" s="3"/>
      <c r="T111" s="3"/>
    </row>
    <row r="112" spans="1:20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3"/>
      <c r="R112" s="3"/>
      <c r="S112" s="3"/>
      <c r="T112" s="3"/>
    </row>
    <row r="113" spans="1:20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3"/>
      <c r="R113" s="3"/>
      <c r="S113" s="3"/>
      <c r="T113" s="3"/>
    </row>
    <row r="114" spans="1:2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3"/>
      <c r="R114" s="3"/>
      <c r="S114" s="3"/>
      <c r="T114" s="3"/>
    </row>
    <row r="115" spans="1:2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3"/>
      <c r="R115" s="3"/>
      <c r="S115" s="3"/>
      <c r="T115" s="3"/>
    </row>
    <row r="116" spans="1:2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3"/>
      <c r="R116" s="3"/>
      <c r="S116" s="3"/>
      <c r="T116" s="3"/>
    </row>
    <row r="117" spans="1:2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3"/>
      <c r="R117" s="3"/>
      <c r="S117" s="3"/>
      <c r="T117" s="3"/>
    </row>
    <row r="118" spans="1:2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3"/>
      <c r="R118" s="3"/>
      <c r="S118" s="3"/>
      <c r="T118" s="3"/>
    </row>
    <row r="119" spans="1:2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3"/>
      <c r="R119" s="3"/>
      <c r="S119" s="3"/>
      <c r="T119" s="3"/>
    </row>
    <row r="120" spans="1:2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3"/>
      <c r="R120" s="3"/>
      <c r="S120" s="3"/>
      <c r="T120" s="3"/>
    </row>
    <row r="121" spans="1:2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3"/>
      <c r="R121" s="3"/>
      <c r="S121" s="3"/>
      <c r="T121" s="3"/>
    </row>
    <row r="122" spans="1:2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3"/>
      <c r="R122" s="3"/>
      <c r="S122" s="3"/>
      <c r="T122" s="3"/>
    </row>
    <row r="123" spans="1:2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3"/>
      <c r="R123" s="3"/>
      <c r="S123" s="3"/>
      <c r="T123" s="3"/>
    </row>
    <row r="124" spans="1:2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3"/>
      <c r="R124" s="3"/>
      <c r="S124" s="3"/>
      <c r="T124" s="3"/>
    </row>
    <row r="125" spans="1:2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3"/>
      <c r="R125" s="3"/>
      <c r="S125" s="3"/>
      <c r="T125" s="3"/>
    </row>
    <row r="126" spans="1:2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3"/>
      <c r="R126" s="3"/>
      <c r="S126" s="3"/>
      <c r="T126" s="3"/>
    </row>
    <row r="127" spans="1:2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3"/>
      <c r="R127" s="3"/>
      <c r="S127" s="3"/>
      <c r="T127" s="3"/>
    </row>
    <row r="128" spans="1:2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3"/>
      <c r="R128" s="3"/>
      <c r="S128" s="3"/>
      <c r="T128" s="3"/>
    </row>
    <row r="129" spans="1:2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3"/>
      <c r="R129" s="3"/>
      <c r="S129" s="3"/>
      <c r="T129" s="3"/>
    </row>
    <row r="130" spans="1:2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3"/>
      <c r="R130" s="3"/>
      <c r="S130" s="3"/>
      <c r="T130" s="3"/>
    </row>
    <row r="131" spans="1:2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3"/>
      <c r="R131" s="3"/>
      <c r="S131" s="3"/>
      <c r="T131" s="3"/>
    </row>
    <row r="132" spans="1:2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3"/>
      <c r="R132" s="3"/>
      <c r="S132" s="3"/>
      <c r="T132" s="3"/>
    </row>
    <row r="133" spans="1:20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3"/>
      <c r="R133" s="3"/>
      <c r="S133" s="3"/>
      <c r="T133" s="3"/>
    </row>
    <row r="134" spans="1:20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3"/>
      <c r="R134" s="3"/>
      <c r="S134" s="3"/>
      <c r="T134" s="3"/>
    </row>
    <row r="135" spans="1:20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3"/>
      <c r="R135" s="3"/>
      <c r="S135" s="3"/>
      <c r="T135" s="3"/>
    </row>
    <row r="136" spans="1:20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3"/>
      <c r="R136" s="3"/>
      <c r="S136" s="3"/>
      <c r="T136" s="3"/>
    </row>
    <row r="137" spans="1:20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3"/>
      <c r="R137" s="3"/>
      <c r="S137" s="3"/>
      <c r="T137" s="3"/>
    </row>
    <row r="138" spans="1:20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3"/>
      <c r="R138" s="3"/>
      <c r="S138" s="3"/>
      <c r="T138" s="3"/>
    </row>
    <row r="139" spans="1:20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3"/>
      <c r="R139" s="3"/>
      <c r="S139" s="3"/>
      <c r="T139" s="3"/>
    </row>
    <row r="140" spans="1:2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3"/>
      <c r="R140" s="3"/>
      <c r="S140" s="3"/>
      <c r="T140" s="3"/>
    </row>
    <row r="141" spans="1:20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3"/>
      <c r="R141" s="3"/>
      <c r="S141" s="3"/>
      <c r="T141" s="3"/>
    </row>
    <row r="142" spans="1:20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3"/>
      <c r="R142" s="3"/>
      <c r="S142" s="3"/>
      <c r="T142" s="3"/>
    </row>
    <row r="143" spans="1:20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3"/>
      <c r="R143" s="3"/>
      <c r="S143" s="3"/>
      <c r="T143" s="3"/>
    </row>
    <row r="144" spans="1:20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3"/>
      <c r="R144" s="3"/>
      <c r="S144" s="3"/>
      <c r="T144" s="3"/>
    </row>
    <row r="145" spans="1:20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3"/>
      <c r="R145" s="3"/>
      <c r="S145" s="3"/>
      <c r="T145" s="3"/>
    </row>
    <row r="146" spans="1:20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3"/>
      <c r="R146" s="3"/>
      <c r="S146" s="3"/>
      <c r="T146" s="3"/>
    </row>
    <row r="147" spans="1:20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3"/>
      <c r="R147" s="3"/>
      <c r="S147" s="3"/>
      <c r="T147" s="3"/>
    </row>
    <row r="148" spans="1:20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3"/>
      <c r="R148" s="3"/>
      <c r="S148" s="3"/>
      <c r="T148" s="3"/>
    </row>
    <row r="149" spans="1:20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3"/>
      <c r="R149" s="3"/>
      <c r="S149" s="3"/>
      <c r="T149" s="3"/>
    </row>
    <row r="150" spans="1:20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3"/>
      <c r="R150" s="3"/>
      <c r="S150" s="3"/>
      <c r="T150" s="3"/>
    </row>
    <row r="151" spans="1:20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3"/>
      <c r="R151" s="3"/>
      <c r="S151" s="3"/>
      <c r="T151" s="3"/>
    </row>
    <row r="152" spans="1:20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3"/>
      <c r="R152" s="3"/>
      <c r="S152" s="3"/>
      <c r="T152" s="3"/>
    </row>
    <row r="153" spans="1:20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3"/>
      <c r="R153" s="3"/>
      <c r="S153" s="3"/>
      <c r="T153" s="3"/>
    </row>
    <row r="154" spans="1:20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3"/>
      <c r="R154" s="3"/>
      <c r="S154" s="3"/>
      <c r="T154" s="3"/>
    </row>
    <row r="155" spans="1:20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3"/>
      <c r="R155" s="3"/>
      <c r="S155" s="3"/>
      <c r="T155" s="3"/>
    </row>
    <row r="156" spans="1:20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3"/>
      <c r="R156" s="3"/>
      <c r="S156" s="3"/>
      <c r="T156" s="3"/>
    </row>
    <row r="157" spans="1:20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3"/>
      <c r="R157" s="3"/>
      <c r="S157" s="3"/>
      <c r="T157" s="3"/>
    </row>
    <row r="158" spans="1:20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3"/>
      <c r="R158" s="3"/>
      <c r="S158" s="3"/>
      <c r="T158" s="3"/>
    </row>
    <row r="159" spans="1:20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3"/>
      <c r="R159" s="3"/>
      <c r="S159" s="3"/>
      <c r="T159" s="3"/>
    </row>
    <row r="160" spans="1:20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3"/>
      <c r="R160" s="3"/>
      <c r="S160" s="3"/>
      <c r="T160" s="3"/>
    </row>
    <row r="161" spans="1:20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3"/>
      <c r="R161" s="3"/>
      <c r="S161" s="3"/>
      <c r="T161" s="3"/>
    </row>
    <row r="162" spans="1:20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3"/>
      <c r="R162" s="3"/>
      <c r="S162" s="3"/>
      <c r="T162" s="3"/>
    </row>
    <row r="163" spans="1:20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3"/>
      <c r="R163" s="3"/>
      <c r="S163" s="3"/>
      <c r="T163" s="3"/>
    </row>
    <row r="164" spans="1:20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3"/>
      <c r="R164" s="3"/>
      <c r="S164" s="3"/>
      <c r="T164" s="3"/>
    </row>
    <row r="165" spans="1:20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3"/>
      <c r="R165" s="3"/>
      <c r="S165" s="3"/>
      <c r="T165" s="3"/>
    </row>
    <row r="166" spans="1:20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3"/>
      <c r="R166" s="3"/>
      <c r="S166" s="3"/>
      <c r="T166" s="3"/>
    </row>
    <row r="167" spans="1:20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3"/>
      <c r="R167" s="3"/>
      <c r="S167" s="3"/>
      <c r="T167" s="3"/>
    </row>
    <row r="168" spans="1:20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3"/>
      <c r="R168" s="3"/>
      <c r="S168" s="3"/>
      <c r="T168" s="3"/>
    </row>
    <row r="169" spans="1:20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3"/>
      <c r="R169" s="3"/>
      <c r="S169" s="3"/>
      <c r="T169" s="3"/>
    </row>
    <row r="170" spans="1:20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3"/>
      <c r="R170" s="3"/>
      <c r="S170" s="3"/>
      <c r="T170" s="3"/>
    </row>
    <row r="171" spans="1:20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3"/>
      <c r="R171" s="3"/>
      <c r="S171" s="3"/>
      <c r="T171" s="3"/>
    </row>
    <row r="172" spans="1:20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3"/>
      <c r="R172" s="3"/>
      <c r="S172" s="3"/>
      <c r="T172" s="3"/>
    </row>
    <row r="173" spans="1:20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3"/>
      <c r="R173" s="3"/>
      <c r="S173" s="3"/>
      <c r="T173" s="3"/>
    </row>
    <row r="174" spans="1:20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3"/>
      <c r="R174" s="3"/>
      <c r="S174" s="3"/>
      <c r="T174" s="3"/>
    </row>
    <row r="175" spans="1:20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3"/>
      <c r="R175" s="3"/>
      <c r="S175" s="3"/>
      <c r="T175" s="3"/>
    </row>
    <row r="176" spans="1:20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3"/>
      <c r="R176" s="3"/>
      <c r="S176" s="3"/>
      <c r="T176" s="3"/>
    </row>
    <row r="177" spans="1:20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3"/>
      <c r="R177" s="3"/>
      <c r="S177" s="3"/>
      <c r="T177" s="3"/>
    </row>
    <row r="178" spans="1:20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3"/>
      <c r="R178" s="3"/>
      <c r="S178" s="3"/>
      <c r="T178" s="3"/>
    </row>
    <row r="179" spans="1:20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3"/>
      <c r="R179" s="3"/>
      <c r="S179" s="3"/>
      <c r="T179" s="3"/>
    </row>
    <row r="180" spans="1:20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3"/>
      <c r="R180" s="3"/>
      <c r="S180" s="3"/>
      <c r="T180" s="3"/>
    </row>
    <row r="181" spans="1:20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3"/>
      <c r="R181" s="3"/>
      <c r="S181" s="3"/>
      <c r="T181" s="3"/>
    </row>
    <row r="182" spans="1:20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3"/>
      <c r="R182" s="3"/>
      <c r="S182" s="3"/>
      <c r="T182" s="3"/>
    </row>
    <row r="183" spans="1:20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3"/>
      <c r="R183" s="3"/>
      <c r="S183" s="3"/>
      <c r="T183" s="3"/>
    </row>
    <row r="184" spans="1:20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3"/>
      <c r="R184" s="3"/>
      <c r="S184" s="3"/>
      <c r="T184" s="3"/>
    </row>
    <row r="185" spans="1:20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3"/>
      <c r="R185" s="3"/>
      <c r="S185" s="3"/>
      <c r="T185" s="3"/>
    </row>
    <row r="186" spans="1:20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3"/>
      <c r="R186" s="3"/>
      <c r="S186" s="3"/>
      <c r="T186" s="3"/>
    </row>
    <row r="187" spans="1:20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3"/>
      <c r="R187" s="3"/>
      <c r="S187" s="3"/>
      <c r="T187" s="3"/>
    </row>
    <row r="188" spans="1:20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3"/>
      <c r="R188" s="3"/>
      <c r="S188" s="3"/>
      <c r="T188" s="3"/>
    </row>
    <row r="189" spans="1:20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3"/>
      <c r="R189" s="3"/>
      <c r="S189" s="3"/>
      <c r="T189" s="3"/>
    </row>
    <row r="190" spans="1:20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3"/>
      <c r="R190" s="3"/>
      <c r="S190" s="3"/>
      <c r="T190" s="3"/>
    </row>
    <row r="191" spans="1:20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3"/>
      <c r="R191" s="3"/>
      <c r="S191" s="3"/>
      <c r="T191" s="3"/>
    </row>
    <row r="192" spans="1:20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3"/>
      <c r="R192" s="3"/>
      <c r="S192" s="3"/>
      <c r="T192" s="3"/>
    </row>
    <row r="193" spans="1:20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3"/>
      <c r="R193" s="3"/>
      <c r="S193" s="3"/>
      <c r="T193" s="3"/>
    </row>
    <row r="194" spans="1:20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3"/>
      <c r="R194" s="3"/>
      <c r="S194" s="3"/>
      <c r="T194" s="3"/>
    </row>
    <row r="195" spans="1:20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3"/>
      <c r="R195" s="3"/>
      <c r="S195" s="3"/>
      <c r="T195" s="3"/>
    </row>
    <row r="196" spans="1:20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3"/>
      <c r="R196" s="3"/>
      <c r="S196" s="3"/>
      <c r="T196" s="3"/>
    </row>
    <row r="197" spans="1:20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3"/>
      <c r="R197" s="3"/>
      <c r="S197" s="3"/>
      <c r="T197" s="3"/>
    </row>
    <row r="198" spans="1:20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3"/>
      <c r="R198" s="3"/>
      <c r="S198" s="3"/>
      <c r="T198" s="3"/>
    </row>
    <row r="199" spans="1:20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3"/>
      <c r="R199" s="3"/>
      <c r="S199" s="3"/>
      <c r="T199" s="3"/>
    </row>
    <row r="200" spans="1:20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3"/>
      <c r="R200" s="3"/>
      <c r="S200" s="3"/>
      <c r="T200" s="3"/>
    </row>
    <row r="201" spans="1:20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3"/>
      <c r="R201" s="3"/>
      <c r="S201" s="3"/>
      <c r="T201" s="3"/>
    </row>
    <row r="202" spans="1:20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3"/>
      <c r="R202" s="3"/>
      <c r="S202" s="3"/>
      <c r="T202" s="3"/>
    </row>
    <row r="203" spans="1:20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3"/>
      <c r="R203" s="3"/>
      <c r="S203" s="3"/>
      <c r="T203" s="3"/>
    </row>
    <row r="204" spans="1:20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3"/>
      <c r="R204" s="3"/>
      <c r="S204" s="3"/>
      <c r="T204" s="3"/>
    </row>
    <row r="205" spans="1:20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3"/>
      <c r="R205" s="3"/>
      <c r="S205" s="3"/>
      <c r="T205" s="3"/>
    </row>
    <row r="206" spans="1:20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3"/>
      <c r="R206" s="3"/>
      <c r="S206" s="3"/>
      <c r="T206" s="3"/>
    </row>
    <row r="207" spans="1:20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3"/>
      <c r="R207" s="3"/>
      <c r="S207" s="3"/>
      <c r="T207" s="3"/>
    </row>
    <row r="208" spans="1:20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3"/>
      <c r="R208" s="3"/>
      <c r="S208" s="3"/>
      <c r="T208" s="3"/>
    </row>
    <row r="209" spans="1:20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3"/>
      <c r="R209" s="3"/>
      <c r="S209" s="3"/>
      <c r="T209" s="3"/>
    </row>
    <row r="210" spans="1:20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3"/>
      <c r="R210" s="3"/>
      <c r="S210" s="3"/>
      <c r="T210" s="3"/>
    </row>
    <row r="211" spans="1:20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3"/>
      <c r="R211" s="3"/>
      <c r="S211" s="3"/>
      <c r="T211" s="3"/>
    </row>
    <row r="212" spans="1:20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3"/>
      <c r="R212" s="3"/>
      <c r="S212" s="3"/>
      <c r="T212" s="3"/>
    </row>
    <row r="213" spans="1:20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3"/>
      <c r="R213" s="3"/>
      <c r="S213" s="3"/>
      <c r="T213" s="3"/>
    </row>
    <row r="214" spans="1:20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3"/>
      <c r="R214" s="3"/>
      <c r="S214" s="3"/>
      <c r="T214" s="3"/>
    </row>
    <row r="215" spans="1:20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3"/>
      <c r="R215" s="3"/>
      <c r="S215" s="3"/>
      <c r="T215" s="3"/>
    </row>
    <row r="216" spans="1:20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3"/>
      <c r="R216" s="3"/>
      <c r="S216" s="3"/>
      <c r="T216" s="3"/>
    </row>
    <row r="217" spans="1:20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3"/>
      <c r="R217" s="3"/>
      <c r="S217" s="3"/>
      <c r="T217" s="3"/>
    </row>
    <row r="218" spans="1:20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3"/>
      <c r="R218" s="3"/>
      <c r="S218" s="3"/>
      <c r="T218" s="3"/>
    </row>
    <row r="219" spans="1:20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3"/>
      <c r="R219" s="3"/>
      <c r="S219" s="3"/>
      <c r="T219" s="3"/>
    </row>
    <row r="220" spans="1:20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3"/>
      <c r="R220" s="3"/>
      <c r="S220" s="3"/>
      <c r="T220" s="3"/>
    </row>
    <row r="221" spans="1:20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3"/>
      <c r="R221" s="3"/>
      <c r="S221" s="3"/>
      <c r="T221" s="3"/>
    </row>
    <row r="222" spans="1:20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3"/>
      <c r="R222" s="3"/>
      <c r="S222" s="3"/>
      <c r="T222" s="3"/>
    </row>
    <row r="223" spans="1:20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3"/>
      <c r="R223" s="3"/>
      <c r="S223" s="3"/>
      <c r="T223" s="3"/>
    </row>
    <row r="224" spans="1:20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3"/>
      <c r="R224" s="3"/>
      <c r="S224" s="3"/>
      <c r="T224" s="3"/>
    </row>
    <row r="225" spans="1:20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3"/>
      <c r="R225" s="3"/>
      <c r="S225" s="3"/>
      <c r="T225" s="3"/>
    </row>
    <row r="226" spans="1:20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3"/>
      <c r="R226" s="3"/>
      <c r="S226" s="3"/>
      <c r="T226" s="3"/>
    </row>
    <row r="227" spans="1:20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3"/>
      <c r="R227" s="3"/>
      <c r="S227" s="3"/>
      <c r="T227" s="3"/>
    </row>
    <row r="228" spans="1:20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3"/>
      <c r="R228" s="3"/>
      <c r="S228" s="3"/>
      <c r="T228" s="3"/>
    </row>
    <row r="229" spans="1:20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3"/>
      <c r="R229" s="3"/>
      <c r="S229" s="3"/>
      <c r="T229" s="3"/>
    </row>
    <row r="230" spans="1:20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3"/>
      <c r="R230" s="3"/>
      <c r="S230" s="3"/>
      <c r="T230" s="3"/>
    </row>
    <row r="231" spans="1:20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3"/>
      <c r="R231" s="3"/>
      <c r="S231" s="3"/>
      <c r="T231" s="3"/>
    </row>
    <row r="232" spans="1:20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3"/>
      <c r="R232" s="3"/>
      <c r="S232" s="3"/>
      <c r="T232" s="3"/>
    </row>
    <row r="233" spans="1:20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3"/>
      <c r="R233" s="3"/>
      <c r="S233" s="3"/>
      <c r="T233" s="3"/>
    </row>
    <row r="234" spans="1:20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3"/>
      <c r="R234" s="3"/>
      <c r="S234" s="3"/>
      <c r="T234" s="3"/>
    </row>
    <row r="235" spans="1:20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3"/>
      <c r="R235" s="3"/>
      <c r="S235" s="3"/>
      <c r="T235" s="3"/>
    </row>
    <row r="236" spans="1:20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3"/>
      <c r="R236" s="3"/>
      <c r="S236" s="3"/>
      <c r="T236" s="3"/>
    </row>
    <row r="237" spans="1:20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3"/>
      <c r="R237" s="3"/>
      <c r="S237" s="3"/>
      <c r="T237" s="3"/>
    </row>
    <row r="238" spans="1:20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3"/>
      <c r="R238" s="3"/>
      <c r="S238" s="3"/>
      <c r="T238" s="3"/>
    </row>
    <row r="239" spans="1:20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3"/>
      <c r="R239" s="3"/>
      <c r="S239" s="3"/>
      <c r="T239" s="3"/>
    </row>
    <row r="240" spans="1:20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3"/>
      <c r="R240" s="3"/>
      <c r="S240" s="3"/>
      <c r="T240" s="3"/>
    </row>
    <row r="241" spans="1:2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1:20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</row>
    <row r="1002" spans="1:20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</row>
    <row r="1003" spans="1:20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</row>
    <row r="1004" spans="1:20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</row>
    <row r="1005" spans="1:20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</row>
    <row r="1006" spans="1:20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</row>
    <row r="1007" spans="1:20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</row>
    <row r="1008" spans="1:20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</row>
    <row r="1009" spans="1:20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</row>
    <row r="1010" spans="1:20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</row>
    <row r="1011" spans="1:20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</row>
    <row r="1012" spans="1:20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</row>
    <row r="1013" spans="1:20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</row>
    <row r="1014" spans="1:20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</row>
    <row r="1015" spans="1:20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</row>
    <row r="1016" spans="1:20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</row>
    <row r="1017" spans="1:20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</row>
    <row r="1018" spans="1:20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</row>
    <row r="1019" spans="1:20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</row>
    <row r="1020" spans="1:20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</row>
    <row r="1021" spans="1:20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</row>
    <row r="1022" spans="1:20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</row>
    <row r="1023" spans="1:20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</row>
    <row r="1024" spans="1:20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</row>
    <row r="1025" spans="1:20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</row>
    <row r="1026" spans="1:20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</row>
    <row r="1027" spans="1:20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</row>
    <row r="1028" spans="1:20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</row>
    <row r="1029" spans="1:20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</row>
    <row r="1030" spans="1:20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</row>
    <row r="1031" spans="1:20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</row>
    <row r="1032" spans="1:20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</row>
    <row r="1033" spans="1:20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</row>
    <row r="1034" spans="1:20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</row>
    <row r="1035" spans="1:20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</row>
    <row r="1036" spans="1:20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</row>
    <row r="1037" spans="1:20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</row>
    <row r="1038" spans="1:20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</row>
    <row r="1039" spans="1:20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</row>
    <row r="1040" spans="1:20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</row>
    <row r="1041" spans="1:20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</row>
    <row r="1042" spans="1:20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</row>
    <row r="1043" spans="1:20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</row>
    <row r="1044" spans="1:20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</row>
    <row r="1045" spans="1:20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</row>
    <row r="1046" spans="1:20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</row>
    <row r="1047" spans="1:20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</row>
    <row r="1048" spans="1:20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</row>
    <row r="1049" spans="1:20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</row>
    <row r="1050" spans="1:20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</row>
    <row r="1051" spans="1:20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</row>
    <row r="1052" spans="1:20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</row>
    <row r="1053" spans="1:20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</row>
    <row r="1054" spans="1:20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</row>
    <row r="1055" spans="1:20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</row>
    <row r="1056" spans="1:20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</row>
    <row r="1057" spans="1:20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</row>
    <row r="1058" spans="1:20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</row>
    <row r="1059" spans="1:20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</row>
    <row r="1060" spans="1:20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</row>
    <row r="1061" spans="1:20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</row>
    <row r="1062" spans="1:20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</row>
    <row r="1063" spans="1:20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</row>
    <row r="1064" spans="1:20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</row>
    <row r="1065" spans="1:20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</row>
    <row r="1066" spans="1:20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</row>
    <row r="1067" spans="1:20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</row>
    <row r="1068" spans="1:20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</row>
    <row r="1069" spans="1:20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</row>
    <row r="1070" spans="1:20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</row>
    <row r="1071" spans="1:20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</row>
    <row r="1072" spans="1:20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</row>
    <row r="1073" spans="1:20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</row>
    <row r="1074" spans="1:20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</row>
    <row r="1075" spans="1:20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</row>
    <row r="1076" spans="1:20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</row>
    <row r="1077" spans="1:20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</row>
    <row r="1078" spans="1:20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</row>
    <row r="1079" spans="1:20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</row>
    <row r="1080" spans="1:20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</row>
    <row r="1081" spans="1:20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</row>
    <row r="1082" spans="1:20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</row>
    <row r="1083" spans="1:20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</row>
    <row r="1084" spans="1:20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</row>
    <row r="1085" spans="1:20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</row>
    <row r="1086" spans="1:20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</row>
    <row r="1087" spans="1:20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</row>
    <row r="1088" spans="1:20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</row>
    <row r="1089" spans="1:20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</row>
    <row r="1090" spans="1:20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</row>
    <row r="1091" spans="1:20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</row>
    <row r="1092" spans="1:20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</row>
    <row r="1093" spans="1:20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</row>
    <row r="1094" spans="1:20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</row>
    <row r="1095" spans="1:20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</row>
    <row r="1096" spans="1:20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</row>
    <row r="1097" spans="1:20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</row>
    <row r="1098" spans="1:20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</row>
    <row r="1099" spans="1:20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</row>
    <row r="1100" spans="1:20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</row>
    <row r="1101" spans="1:20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</row>
    <row r="1102" spans="1:20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</row>
    <row r="1103" spans="1:20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</row>
    <row r="1104" spans="1:20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</row>
    <row r="1105" spans="1:20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</row>
    <row r="1106" spans="1:20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</row>
    <row r="1107" spans="1:20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</row>
    <row r="1108" spans="1:20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</row>
    <row r="1109" spans="1:20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</row>
    <row r="1110" spans="1:20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</row>
    <row r="1111" spans="1:20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</row>
    <row r="1112" spans="1:20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</row>
    <row r="1113" spans="1:20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</row>
    <row r="1114" spans="1:20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</row>
    <row r="1115" spans="1:20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</row>
    <row r="1116" spans="1:20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</row>
    <row r="1117" spans="1:20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</row>
    <row r="1118" spans="1:20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</row>
    <row r="1119" spans="1:20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</row>
    <row r="1120" spans="1:20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</row>
    <row r="1121" spans="1:20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</row>
    <row r="1122" spans="1:20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</row>
    <row r="1123" spans="1:20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</row>
    <row r="1124" spans="1:20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</row>
    <row r="1125" spans="1:20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</row>
    <row r="1126" spans="1:20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</row>
    <row r="1127" spans="1:20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</row>
    <row r="1128" spans="1:20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</row>
    <row r="1129" spans="1:20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</row>
    <row r="1130" spans="1:20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</row>
    <row r="1131" spans="1:20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</row>
    <row r="1132" spans="1:20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</row>
    <row r="1133" spans="1:20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</row>
    <row r="1134" spans="1:20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</row>
    <row r="1135" spans="1:20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</row>
    <row r="1136" spans="1:20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</row>
    <row r="1137" spans="1:20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</row>
    <row r="1138" spans="1:20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</row>
    <row r="1139" spans="1:20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</row>
    <row r="1140" spans="1:20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</row>
    <row r="1141" spans="1:20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</row>
    <row r="1142" spans="1:20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</row>
    <row r="1143" spans="1:20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</row>
    <row r="1144" spans="1:20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</row>
    <row r="1145" spans="1:20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</row>
    <row r="1146" spans="1:20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</row>
    <row r="1147" spans="1:20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</row>
    <row r="1148" spans="1:20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</row>
    <row r="1149" spans="1:20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</row>
    <row r="1150" spans="1:20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</row>
    <row r="1151" spans="1:20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</row>
    <row r="1152" spans="1:20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</row>
    <row r="1153" spans="1:20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</row>
    <row r="1154" spans="1:20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</row>
    <row r="1155" spans="1:20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</row>
    <row r="1156" spans="1:20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</row>
    <row r="1157" spans="1:20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</row>
    <row r="1158" spans="1:20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</row>
    <row r="1159" spans="1:20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</row>
    <row r="1160" spans="1:20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</row>
    <row r="1161" spans="1:20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</row>
    <row r="1162" spans="1:20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</row>
    <row r="1163" spans="1:20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</row>
    <row r="1164" spans="1:20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</row>
    <row r="1165" spans="1:20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</row>
    <row r="1166" spans="1:20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</row>
    <row r="1167" spans="1:20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</row>
    <row r="1168" spans="1:20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</row>
    <row r="1169" spans="1:20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</row>
    <row r="1170" spans="1:20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</row>
    <row r="1171" spans="1:20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</row>
    <row r="1172" spans="1:20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</row>
    <row r="1173" spans="1:20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</row>
    <row r="1174" spans="1:20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</row>
    <row r="1175" spans="1:20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</row>
    <row r="1176" spans="1:20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</row>
    <row r="1177" spans="1:20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</row>
    <row r="1178" spans="1:20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</row>
    <row r="1179" spans="1:20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</row>
    <row r="1180" spans="1:20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</row>
    <row r="1181" spans="1:20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</row>
    <row r="1182" spans="1:20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</row>
    <row r="1183" spans="1:20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</row>
    <row r="1184" spans="1:20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</row>
    <row r="1185" spans="1:20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</row>
    <row r="1186" spans="1:20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</row>
    <row r="1187" spans="1:20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</row>
    <row r="1188" spans="1:20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</row>
    <row r="1189" spans="1:20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</row>
    <row r="1190" spans="1:20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</row>
    <row r="1191" spans="1:20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</row>
    <row r="1192" spans="1:20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</row>
    <row r="1193" spans="1:20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</row>
    <row r="1194" spans="1:20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</row>
    <row r="1195" spans="1:20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</row>
    <row r="1196" spans="1:20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</row>
    <row r="1197" spans="1:20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</row>
    <row r="1198" spans="1:20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</row>
    <row r="1199" spans="1:20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</row>
    <row r="1200" spans="1:20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</row>
    <row r="1201" spans="1:20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</row>
    <row r="1202" spans="1:20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</row>
    <row r="1203" spans="1:20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</row>
    <row r="1204" spans="1:20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</row>
    <row r="1205" spans="1:20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</row>
    <row r="1206" spans="1:20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</row>
    <row r="1207" spans="1:20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</row>
    <row r="1208" spans="1:20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</row>
    <row r="1209" spans="1:20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</row>
    <row r="1210" spans="1:20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</row>
    <row r="1211" spans="1:20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</row>
    <row r="1212" spans="1:20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</row>
    <row r="1213" spans="1:20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</row>
    <row r="1214" spans="1:20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</row>
    <row r="1215" spans="1:20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</row>
    <row r="1216" spans="1:20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</row>
    <row r="1217" spans="1:20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</row>
    <row r="1218" spans="1:20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</row>
    <row r="1219" spans="1:20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</row>
    <row r="1220" spans="1:20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</row>
    <row r="1221" spans="1:20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</row>
    <row r="1222" spans="1:20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</row>
    <row r="1223" spans="1:20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</row>
    <row r="1224" spans="1:20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</row>
    <row r="1225" spans="1:20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</row>
    <row r="1226" spans="1:20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</row>
    <row r="1227" spans="1:20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</row>
    <row r="1228" spans="1:20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</row>
    <row r="1229" spans="1:20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</row>
    <row r="1230" spans="1:20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</row>
    <row r="1231" spans="1:20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</row>
    <row r="1232" spans="1:20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</row>
    <row r="1233" spans="1:20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</row>
    <row r="1234" spans="1:20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</row>
    <row r="1235" spans="1:20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</row>
    <row r="1236" spans="1:20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</row>
    <row r="1237" spans="1:20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</row>
    <row r="1238" spans="1:20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</row>
    <row r="1239" spans="1:20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</row>
    <row r="1240" spans="1:20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</row>
    <row r="1241" spans="1:20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</row>
    <row r="1242" spans="1:20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</row>
    <row r="1243" spans="1:20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</row>
    <row r="1244" spans="1:20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</row>
    <row r="1245" spans="1:20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</row>
    <row r="1246" spans="1:20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</row>
    <row r="1247" spans="1:20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</row>
    <row r="1248" spans="1:20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</row>
    <row r="1249" spans="1:20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</row>
    <row r="1250" spans="1:20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</row>
    <row r="1251" spans="1:20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</row>
    <row r="1252" spans="1:20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</row>
    <row r="1253" spans="1:20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</row>
    <row r="1254" spans="1:20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</row>
    <row r="1255" spans="1:20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</row>
    <row r="1256" spans="1:20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</row>
    <row r="1257" spans="1:20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</row>
    <row r="1258" spans="1:20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</row>
    <row r="1259" spans="1:20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</row>
    <row r="1260" spans="1:20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</row>
    <row r="1261" spans="1:20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</row>
    <row r="1262" spans="1:20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</row>
    <row r="1263" spans="1:20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</row>
    <row r="1264" spans="1:20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</row>
    <row r="1265" spans="1:20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</row>
    <row r="1266" spans="1:20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</row>
    <row r="1267" spans="1:20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</row>
    <row r="1268" spans="1:20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</row>
    <row r="1269" spans="1:20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</row>
    <row r="1270" spans="1:20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</row>
    <row r="1271" spans="1:20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</row>
    <row r="1272" spans="1:20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</row>
    <row r="1273" spans="1:20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</row>
    <row r="1274" spans="1:20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</row>
    <row r="1275" spans="1:20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</row>
    <row r="1276" spans="1:20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</row>
    <row r="1277" spans="1:20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</row>
    <row r="1278" spans="1:20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</row>
    <row r="1279" spans="1:20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</row>
    <row r="1280" spans="1:20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</row>
    <row r="1281" spans="1:20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</row>
    <row r="1282" spans="1:20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</row>
    <row r="1283" spans="1:20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</row>
    <row r="1284" spans="1:20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</row>
    <row r="1285" spans="1:20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</row>
    <row r="1286" spans="1:20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</row>
    <row r="1287" spans="1:20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</row>
    <row r="1288" spans="1:20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</row>
    <row r="1289" spans="1:20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</row>
    <row r="1290" spans="1:20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</row>
    <row r="1291" spans="1:20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</row>
    <row r="1292" spans="1:20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</row>
    <row r="1293" spans="1:20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</row>
    <row r="1294" spans="1:20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</row>
    <row r="1295" spans="1:20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</row>
    <row r="1296" spans="1:20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</row>
    <row r="1297" spans="1:20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</row>
    <row r="1298" spans="1:20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</row>
    <row r="1299" spans="1:20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</row>
    <row r="1300" spans="1:20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</row>
    <row r="1301" spans="1:20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</row>
    <row r="1302" spans="1:20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</row>
    <row r="1303" spans="1:20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</row>
    <row r="1304" spans="1:20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</row>
    <row r="1305" spans="1:20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</row>
    <row r="1306" spans="1:20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</row>
    <row r="1307" spans="1:20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</row>
    <row r="1308" spans="1:20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</row>
    <row r="1309" spans="1:20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</row>
    <row r="1310" spans="1:20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</row>
    <row r="1311" spans="1:20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</row>
    <row r="1312" spans="1:20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</row>
    <row r="1313" spans="1:20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</row>
    <row r="1314" spans="1:20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</row>
    <row r="1315" spans="1:20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</row>
    <row r="1316" spans="1:20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</row>
    <row r="1317" spans="1:20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</row>
    <row r="1318" spans="1:20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</row>
    <row r="1319" spans="1:20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</row>
    <row r="1320" spans="1:20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</row>
    <row r="1321" spans="1:20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</row>
    <row r="1322" spans="1:20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</row>
    <row r="1323" spans="1:20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</row>
    <row r="1324" spans="1:20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</row>
    <row r="1325" spans="1:20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</row>
    <row r="1326" spans="1:20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</row>
    <row r="1327" spans="1:20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</row>
    <row r="1328" spans="1:20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</row>
    <row r="1329" spans="1:20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</row>
    <row r="1330" spans="1:20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</row>
    <row r="1331" spans="1:20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</row>
    <row r="1332" spans="1:20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</row>
    <row r="1333" spans="1:20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</row>
    <row r="1334" spans="1:20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</row>
    <row r="1335" spans="1:20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</row>
    <row r="1336" spans="1:20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</row>
    <row r="1337" spans="1:20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</row>
    <row r="1338" spans="1:20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</row>
    <row r="1339" spans="1:20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</row>
    <row r="1340" spans="1:20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</row>
    <row r="1341" spans="1:20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</row>
    <row r="1342" spans="1:20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</row>
    <row r="1343" spans="1:20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</row>
    <row r="1344" spans="1:20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</row>
    <row r="1345" spans="1:20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</row>
    <row r="1346" spans="1:20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</row>
    <row r="1347" spans="1:20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</row>
    <row r="1348" spans="1:20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</row>
    <row r="1349" spans="1:20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</row>
    <row r="1350" spans="1:20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</row>
    <row r="1351" spans="1:20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</row>
    <row r="1352" spans="1:20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</row>
    <row r="1353" spans="1:20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</row>
    <row r="1354" spans="1:20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</row>
    <row r="1355" spans="1:20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</row>
    <row r="1356" spans="1:20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</row>
    <row r="1357" spans="1:20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</row>
    <row r="1358" spans="1:20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</row>
    <row r="1359" spans="1:20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</row>
    <row r="1360" spans="1:20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</row>
    <row r="1361" spans="1:20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</row>
    <row r="1362" spans="1:20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</row>
    <row r="1363" spans="1:20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</row>
    <row r="1364" spans="1:20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</row>
    <row r="1365" spans="1:20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</row>
    <row r="1366" spans="1:20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</row>
    <row r="1367" spans="1:20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</row>
    <row r="1368" spans="1:20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</row>
    <row r="1369" spans="1:20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</row>
    <row r="1370" spans="1:20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</row>
    <row r="1371" spans="1:20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</row>
    <row r="1372" spans="1:20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</row>
    <row r="1373" spans="1:20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</row>
    <row r="1374" spans="1:20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</row>
    <row r="1375" spans="1:20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</row>
    <row r="1376" spans="1:20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</row>
    <row r="1377" spans="1:20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</row>
    <row r="1378" spans="1:20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</row>
    <row r="1379" spans="1:20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</row>
    <row r="1380" spans="1:20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</row>
    <row r="1381" spans="1:20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</row>
    <row r="1382" spans="1:20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</row>
    <row r="1383" spans="1:20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</row>
    <row r="1384" spans="1:20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</row>
    <row r="1385" spans="1:20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</row>
    <row r="1386" spans="1:20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</row>
    <row r="1387" spans="1:20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</row>
    <row r="1388" spans="1:20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</row>
    <row r="1389" spans="1:20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</row>
    <row r="1390" spans="1:20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</row>
    <row r="1391" spans="1:20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</row>
    <row r="1392" spans="1:20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</row>
    <row r="1393" spans="1:20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</row>
    <row r="1394" spans="1:20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</row>
    <row r="1395" spans="1:20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</row>
    <row r="1396" spans="1:20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</row>
    <row r="1397" spans="1:20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</row>
    <row r="1398" spans="1:20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</row>
    <row r="1399" spans="1:20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</row>
    <row r="1400" spans="1:20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</row>
    <row r="1401" spans="1:20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</row>
    <row r="1402" spans="1:20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</row>
    <row r="1403" spans="1:20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</row>
    <row r="1404" spans="1:20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</row>
    <row r="1405" spans="1:20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</row>
    <row r="1406" spans="1:20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</row>
    <row r="1407" spans="1:20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</row>
    <row r="1408" spans="1:20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</row>
    <row r="1409" spans="1:20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</row>
    <row r="1410" spans="1:20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</row>
    <row r="1411" spans="1:20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</row>
    <row r="1412" spans="1:20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</row>
    <row r="1413" spans="1:20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</row>
    <row r="1414" spans="1:20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</row>
    <row r="1415" spans="1:20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</row>
    <row r="1416" spans="1:20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</row>
    <row r="1417" spans="1:20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</row>
    <row r="1418" spans="1:20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</row>
    <row r="1419" spans="1:20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</row>
    <row r="1420" spans="1:20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</row>
    <row r="1421" spans="1:20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</row>
    <row r="1422" spans="1:20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</row>
    <row r="1423" spans="1:20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</row>
    <row r="1424" spans="1:20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</row>
    <row r="1425" spans="1:20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</row>
    <row r="1426" spans="1:20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</row>
    <row r="1427" spans="1:20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</row>
    <row r="1428" spans="1:20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</row>
    <row r="1429" spans="1:20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</row>
    <row r="1430" spans="1:20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</row>
    <row r="1431" spans="1:20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</row>
    <row r="1432" spans="1:20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</row>
    <row r="1433" spans="1:20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</row>
    <row r="1434" spans="1:20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</row>
    <row r="1435" spans="1:20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</row>
    <row r="1436" spans="1:20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</row>
    <row r="1437" spans="1:20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</row>
    <row r="1438" spans="1:20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</row>
    <row r="1439" spans="1:20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</row>
    <row r="1440" spans="1:20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</row>
    <row r="1441" spans="1:20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</row>
    <row r="1442" spans="1:20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</row>
    <row r="1443" spans="1:20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</row>
    <row r="1444" spans="1:20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</row>
    <row r="1445" spans="1:20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</row>
    <row r="1446" spans="1:20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</row>
    <row r="1447" spans="1:20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</row>
    <row r="1448" spans="1:20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</row>
    <row r="1449" spans="1:20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</row>
    <row r="1450" spans="1:20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</row>
    <row r="1451" spans="1:20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</row>
    <row r="1452" spans="1:20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</row>
    <row r="1453" spans="1:20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</row>
    <row r="1454" spans="1:20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</row>
    <row r="1455" spans="1:20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</row>
    <row r="1456" spans="1:20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</row>
    <row r="1457" spans="1:20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</row>
    <row r="1458" spans="1:20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</row>
    <row r="1459" spans="1:20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</row>
    <row r="1460" spans="1:20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</row>
    <row r="1461" spans="1:20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</row>
    <row r="1462" spans="1:20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</row>
    <row r="1463" spans="1:20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</row>
    <row r="1464" spans="1:20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</row>
    <row r="1465" spans="1:20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</row>
    <row r="1466" spans="1:20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</row>
    <row r="1467" spans="1:20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</row>
    <row r="1468" spans="1:20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</row>
    <row r="1469" spans="1:20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</row>
    <row r="1470" spans="1:20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</row>
    <row r="1471" spans="1:20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</row>
    <row r="1472" spans="1:20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</row>
    <row r="1473" spans="1:20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</row>
    <row r="1474" spans="1:20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</row>
    <row r="1475" spans="1:20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</row>
    <row r="1476" spans="1:20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</row>
    <row r="1477" spans="1:20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</row>
    <row r="1478" spans="1:20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</row>
    <row r="1479" spans="1:20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</row>
    <row r="1480" spans="1:20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</row>
    <row r="1481" spans="1:20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</row>
    <row r="1482" spans="1:20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</row>
    <row r="1483" spans="1:20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</row>
    <row r="1484" spans="1:20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</row>
    <row r="1485" spans="1:20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</row>
    <row r="1486" spans="1:20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</row>
    <row r="1487" spans="1:20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</row>
    <row r="1488" spans="1:20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</row>
    <row r="1489" spans="1:20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</row>
    <row r="1490" spans="1:20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</row>
    <row r="1491" spans="1:20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</row>
    <row r="1492" spans="1:20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</row>
    <row r="1493" spans="1:20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</row>
    <row r="1494" spans="1:20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</row>
    <row r="1495" spans="1:20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</row>
    <row r="1496" spans="1:20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</row>
    <row r="1497" spans="1:20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</row>
    <row r="1498" spans="1:20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</row>
    <row r="1499" spans="1:20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</row>
    <row r="1500" spans="1:20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</row>
    <row r="1501" spans="1:20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</row>
    <row r="1502" spans="1:20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</row>
    <row r="1503" spans="1:20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</row>
    <row r="1504" spans="1:20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</row>
    <row r="1505" spans="1:20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</row>
    <row r="1506" spans="1:20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</row>
    <row r="1507" spans="1:20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</row>
    <row r="1508" spans="1:20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</row>
    <row r="1509" spans="1:20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</row>
    <row r="1510" spans="1:20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</row>
    <row r="1511" spans="1:20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</row>
    <row r="1512" spans="1:20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</row>
    <row r="1513" spans="1:20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</row>
    <row r="1514" spans="1:20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</row>
    <row r="1515" spans="1:20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</row>
    <row r="1516" spans="1:20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</row>
    <row r="1517" spans="1:20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</row>
    <row r="1518" spans="1:20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</row>
    <row r="1519" spans="1:20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</row>
    <row r="1520" spans="1:20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</row>
    <row r="1521" spans="1:20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</row>
    <row r="1522" spans="1:20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</row>
    <row r="1523" spans="1:20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</row>
    <row r="1524" spans="1:20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</row>
    <row r="1525" spans="1:20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</row>
    <row r="1526" spans="1:20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</row>
    <row r="1527" spans="1:20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</row>
    <row r="1528" spans="1:20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</row>
    <row r="1529" spans="1:20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</row>
    <row r="1530" spans="1:20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</row>
    <row r="1531" spans="1:20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</row>
    <row r="1532" spans="1:20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</row>
    <row r="1533" spans="1:20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</row>
    <row r="1534" spans="1:20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</row>
    <row r="1535" spans="1:20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</row>
    <row r="1536" spans="1:20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</row>
    <row r="1537" spans="1:20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</row>
    <row r="1538" spans="1:20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</row>
    <row r="1539" spans="1:20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</row>
    <row r="1540" spans="1:20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</row>
    <row r="1541" spans="1:20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</row>
    <row r="1542" spans="1:20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</row>
    <row r="1543" spans="1:20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</row>
    <row r="1544" spans="1:20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</row>
    <row r="1545" spans="1:20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</row>
    <row r="1546" spans="1:20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</row>
    <row r="1547" spans="1:20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</row>
    <row r="1548" spans="1:20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</row>
    <row r="1549" spans="1:20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</row>
    <row r="1550" spans="1:20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</row>
    <row r="1551" spans="1:20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</row>
    <row r="1552" spans="1:20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</row>
    <row r="1553" spans="1:20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</row>
    <row r="1554" spans="1:20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</row>
    <row r="1555" spans="1:20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</row>
    <row r="1556" spans="1:20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</row>
    <row r="1557" spans="1:20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</row>
    <row r="1558" spans="1:20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</row>
    <row r="1559" spans="1:20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</row>
    <row r="1560" spans="1:20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</row>
    <row r="1561" spans="1:20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</row>
    <row r="1562" spans="1:20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</row>
    <row r="1563" spans="1:20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</row>
    <row r="1564" spans="1:20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</row>
    <row r="1565" spans="1:20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</row>
    <row r="1566" spans="1:20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</row>
    <row r="1567" spans="1:20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</row>
    <row r="1568" spans="1:20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</row>
    <row r="1569" spans="1:20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</row>
    <row r="1570" spans="1:20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</row>
    <row r="1571" spans="1:20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</row>
    <row r="1572" spans="1:20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</row>
    <row r="1573" spans="1:20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</row>
    <row r="1574" spans="1:20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</row>
    <row r="1575" spans="1:20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</row>
    <row r="1576" spans="1:20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</row>
    <row r="1577" spans="1:20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</row>
    <row r="1578" spans="1:20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</row>
    <row r="1579" spans="1:20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</row>
    <row r="1580" spans="1:20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</row>
    <row r="1581" spans="1:20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</row>
    <row r="1582" spans="1:20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</row>
    <row r="1583" spans="1:20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</row>
    <row r="1584" spans="1:20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</row>
    <row r="1585" spans="1:20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</row>
    <row r="1586" spans="1:20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</row>
    <row r="1587" spans="1:20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</row>
    <row r="1588" spans="1:20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</row>
    <row r="1589" spans="1:20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</row>
    <row r="1590" spans="1:20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</row>
    <row r="1591" spans="1:20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</row>
    <row r="1592" spans="1:20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</row>
    <row r="1593" spans="1:20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</row>
    <row r="1594" spans="1:20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</row>
    <row r="1595" spans="1:20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</row>
    <row r="1596" spans="1:20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</row>
    <row r="1597" spans="1:20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</row>
    <row r="1598" spans="1:20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</row>
    <row r="1599" spans="1:20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</row>
    <row r="1600" spans="1:20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</row>
    <row r="1601" spans="1:20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</row>
    <row r="1602" spans="1:20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</row>
    <row r="1603" spans="1:20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</row>
    <row r="1604" spans="1:20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</row>
    <row r="1605" spans="1:20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</row>
    <row r="1606" spans="1:20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</row>
    <row r="1607" spans="1:20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</row>
    <row r="1608" spans="1:20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</row>
    <row r="1609" spans="1:20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</row>
    <row r="1610" spans="1:20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</row>
    <row r="1611" spans="1:20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</row>
    <row r="1612" spans="1:20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</row>
    <row r="1613" spans="1:20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</row>
    <row r="1614" spans="1:20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</row>
    <row r="1615" spans="1:20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</row>
    <row r="1616" spans="1:20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</row>
    <row r="1617" spans="1:20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</row>
    <row r="1618" spans="1:20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</row>
    <row r="1619" spans="1:20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</row>
    <row r="1620" spans="1:20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</row>
    <row r="1621" spans="1:20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</row>
    <row r="1622" spans="1:20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</row>
    <row r="1623" spans="1:20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</row>
    <row r="1624" spans="1:20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</row>
    <row r="1625" spans="1:20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</row>
    <row r="1626" spans="1:20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</row>
    <row r="1627" spans="1:20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</row>
    <row r="1628" spans="1:20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</row>
    <row r="1629" spans="1:20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</row>
    <row r="1630" spans="1:20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</row>
    <row r="1631" spans="1:20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</row>
    <row r="1632" spans="1:20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</row>
    <row r="1633" spans="1:20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</row>
    <row r="1634" spans="1:20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</row>
    <row r="1635" spans="1:20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</row>
    <row r="1636" spans="1:20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</row>
    <row r="1637" spans="1:20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</row>
    <row r="1638" spans="1:20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</row>
    <row r="1639" spans="1:20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</row>
    <row r="1640" spans="1:20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</row>
    <row r="1641" spans="1:20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</row>
    <row r="1642" spans="1:20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</row>
    <row r="1643" spans="1:20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</row>
    <row r="1644" spans="1:20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</row>
    <row r="1645" spans="1:20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</row>
    <row r="1646" spans="1:20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</row>
    <row r="1647" spans="1:20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</row>
    <row r="1648" spans="1:20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</row>
    <row r="1649" spans="1:20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</row>
    <row r="1650" spans="1:20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</row>
    <row r="1651" spans="1:20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</row>
    <row r="1652" spans="1:20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</row>
    <row r="1653" spans="1:20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</row>
    <row r="1654" spans="1:20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</row>
    <row r="1655" spans="1:20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</row>
    <row r="1656" spans="1:20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</row>
    <row r="1657" spans="1:20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</row>
    <row r="1658" spans="1:20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</row>
    <row r="1659" spans="1:20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</row>
    <row r="1660" spans="1:20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</row>
    <row r="1661" spans="1:20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</row>
    <row r="1662" spans="1:20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</row>
    <row r="1663" spans="1:20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</row>
    <row r="1664" spans="1:20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</row>
    <row r="1665" spans="1:20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</row>
    <row r="1666" spans="1:20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</row>
    <row r="1667" spans="1:20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</row>
    <row r="1668" spans="1:20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</row>
    <row r="1669" spans="1:20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</row>
    <row r="1670" spans="1:20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</row>
    <row r="1671" spans="1:20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</row>
    <row r="1672" spans="1:20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</row>
    <row r="1673" spans="1:20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</row>
    <row r="1674" spans="1:20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</row>
    <row r="1675" spans="1:20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</row>
    <row r="1676" spans="1:20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</row>
    <row r="1677" spans="1:20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</row>
    <row r="1678" spans="1:20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</row>
    <row r="1679" spans="1:20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</row>
    <row r="1680" spans="1:20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</row>
    <row r="1681" spans="1:20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</row>
    <row r="1682" spans="1:20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</row>
    <row r="1683" spans="1:20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</row>
    <row r="1684" spans="1:20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</row>
    <row r="1685" spans="1:20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</row>
    <row r="1686" spans="1:20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</row>
    <row r="1687" spans="1:20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</row>
    <row r="1688" spans="1:20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</row>
    <row r="1689" spans="1:20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</row>
    <row r="1690" spans="1:20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</row>
    <row r="1691" spans="1:20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</row>
    <row r="1692" spans="1:20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</row>
    <row r="1693" spans="1:20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</row>
    <row r="1694" spans="1:20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</row>
    <row r="1695" spans="1:20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</row>
    <row r="1696" spans="1:20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</row>
    <row r="1697" spans="1:20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</row>
    <row r="1698" spans="1:20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</row>
    <row r="1699" spans="1:20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</row>
    <row r="1700" spans="1:20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</row>
    <row r="1701" spans="1:20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</row>
    <row r="1702" spans="1:20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</row>
    <row r="1703" spans="1:20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</row>
    <row r="1704" spans="1:20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</row>
    <row r="1705" spans="1:20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</row>
    <row r="1706" spans="1:20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</row>
    <row r="1707" spans="1:20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</row>
    <row r="1708" spans="1:20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</row>
    <row r="1709" spans="1:20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</row>
    <row r="1710" spans="1:20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</row>
    <row r="1711" spans="1:20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</row>
    <row r="1712" spans="1:20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</row>
    <row r="1713" spans="1:20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</row>
    <row r="1714" spans="1:20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</row>
    <row r="1715" spans="1:20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</row>
    <row r="1716" spans="1:20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</row>
    <row r="1717" spans="1:20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</row>
    <row r="1718" spans="1:20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</row>
    <row r="1719" spans="1:20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</row>
    <row r="1720" spans="1:20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</row>
    <row r="1721" spans="1:20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</row>
    <row r="1722" spans="1:20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</row>
    <row r="1723" spans="1:20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</row>
    <row r="1724" spans="1:20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</row>
    <row r="1725" spans="1:20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</row>
    <row r="1726" spans="1:20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</row>
    <row r="1727" spans="1:20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</row>
    <row r="1728" spans="1:20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</row>
    <row r="1729" spans="1:20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</row>
    <row r="1730" spans="1:20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</row>
    <row r="1731" spans="1:20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</row>
    <row r="1732" spans="1:20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</row>
    <row r="1733" spans="1:20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</row>
    <row r="1734" spans="1:20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</row>
    <row r="1735" spans="1:20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</row>
    <row r="1736" spans="1:20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</row>
    <row r="1737" spans="1:20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</row>
    <row r="1738" spans="1:20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</row>
    <row r="1739" spans="1:20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</row>
    <row r="1740" spans="1:20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</row>
    <row r="1741" spans="1:20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</row>
    <row r="1742" spans="1:20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</row>
    <row r="1743" spans="1:20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</row>
    <row r="1744" spans="1:20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</row>
    <row r="1745" spans="1:20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</row>
    <row r="1746" spans="1:20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</row>
    <row r="1747" spans="1:20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</row>
    <row r="1748" spans="1:20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</row>
    <row r="1749" spans="1:20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</row>
    <row r="1750" spans="1:20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</row>
    <row r="1751" spans="1:20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</row>
    <row r="1752" spans="1:20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</row>
    <row r="1753" spans="1:20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</row>
    <row r="1754" spans="1:20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</row>
    <row r="1755" spans="1:20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</row>
    <row r="1756" spans="1:20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</row>
    <row r="1757" spans="1:20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</row>
    <row r="1758" spans="1:20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</row>
    <row r="1759" spans="1:20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</row>
    <row r="1760" spans="1:20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</row>
    <row r="1761" spans="1:20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</row>
    <row r="1762" spans="1:20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</row>
    <row r="1763" spans="1:20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</row>
    <row r="1764" spans="1:20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</row>
    <row r="1765" spans="1:20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</row>
    <row r="1766" spans="1:20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</row>
    <row r="1767" spans="1:20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</row>
    <row r="1768" spans="1:20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</row>
    <row r="1769" spans="1:20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</row>
    <row r="1770" spans="1:20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</row>
    <row r="1771" spans="1:20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</row>
    <row r="1772" spans="1:20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</row>
    <row r="1773" spans="1:20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</row>
    <row r="1774" spans="1:20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</row>
    <row r="1775" spans="1:20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</row>
    <row r="1776" spans="1:20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</row>
    <row r="1777" spans="1:20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</row>
    <row r="1778" spans="1:20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</row>
    <row r="1779" spans="1:20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</row>
    <row r="1780" spans="1:20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</row>
    <row r="1781" spans="1:20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</row>
    <row r="1782" spans="1:20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</row>
    <row r="1783" spans="1:20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</row>
    <row r="1784" spans="1:20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</row>
    <row r="1785" spans="1:20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</row>
    <row r="1786" spans="1:20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</row>
    <row r="1787" spans="1:20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</row>
    <row r="1788" spans="1:20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</row>
    <row r="1789" spans="1:20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</row>
    <row r="1790" spans="1:20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</row>
    <row r="1791" spans="1:20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</row>
    <row r="1792" spans="1:20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</row>
    <row r="1793" spans="1:20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</row>
    <row r="1794" spans="1:20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</row>
    <row r="1795" spans="1:20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</row>
    <row r="1796" spans="1:20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</row>
    <row r="1797" spans="1:20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</row>
    <row r="1798" spans="1:20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</row>
    <row r="1799" spans="1:20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</row>
    <row r="1800" spans="1:20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</row>
    <row r="1801" spans="1:20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</row>
    <row r="1802" spans="1:20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</row>
    <row r="1803" spans="1:20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</row>
    <row r="1804" spans="1:20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</row>
    <row r="1805" spans="1:20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</row>
    <row r="1806" spans="1:20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</row>
    <row r="1807" spans="1:20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</row>
    <row r="1808" spans="1:20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</row>
    <row r="1809" spans="1:20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</row>
    <row r="1810" spans="1:20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</row>
    <row r="1811" spans="1:20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</row>
    <row r="1812" spans="1:20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</row>
    <row r="1813" spans="1:20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</row>
  </sheetData>
  <mergeCells count="4">
    <mergeCell ref="B4:D4"/>
    <mergeCell ref="L4:O4"/>
    <mergeCell ref="F4:J4"/>
    <mergeCell ref="Q4:T4"/>
  </mergeCells>
  <phoneticPr fontId="9" type="noConversion"/>
  <pageMargins left="0.25" right="0.25" top="0.75" bottom="0.75" header="0.3" footer="0.3"/>
  <pageSetup scale="48" orientation="landscape" r:id="rId1"/>
  <headerFooter alignWithMargins="0"/>
  <ignoredErrors>
    <ignoredError sqref="L43:O43 F43 B43 R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</vt:lpstr>
      <vt:lpstr>Analysis!Print_Area</vt:lpstr>
      <vt:lpstr>Analysis!Print_Area_MI</vt:lpstr>
    </vt:vector>
  </TitlesOfParts>
  <Company>ACM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</dc:creator>
  <cp:lastModifiedBy>Wing Man Ho</cp:lastModifiedBy>
  <cp:lastPrinted>2016-09-06T17:22:32Z</cp:lastPrinted>
  <dcterms:created xsi:type="dcterms:W3CDTF">1997-10-29T15:26:26Z</dcterms:created>
  <dcterms:modified xsi:type="dcterms:W3CDTF">2016-09-06T17:22:36Z</dcterms:modified>
</cp:coreProperties>
</file>